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mda perencanaan\ASB\"/>
    </mc:Choice>
  </mc:AlternateContent>
  <bookViews>
    <workbookView xWindow="0" yWindow="0" windowWidth="20490" windowHeight="7755" activeTab="1"/>
  </bookViews>
  <sheets>
    <sheet name="KONSTRUKSI" sheetId="1" r:id="rId1"/>
    <sheet name="NON KONSTRUKS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 l="1"/>
  <c r="M28" i="2"/>
  <c r="M61" i="2"/>
  <c r="M60" i="2"/>
  <c r="M59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H29" i="2"/>
  <c r="M62" i="2" l="1"/>
  <c r="AD50" i="2" l="1"/>
  <c r="AC50" i="2"/>
  <c r="AB50" i="2"/>
  <c r="X50" i="2"/>
  <c r="W50" i="2"/>
  <c r="V50" i="2"/>
  <c r="M34" i="2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0" i="1"/>
  <c r="M29" i="1"/>
  <c r="M28" i="1"/>
  <c r="AD50" i="1"/>
  <c r="AC50" i="1"/>
  <c r="AB50" i="1"/>
  <c r="X50" i="1"/>
  <c r="W50" i="1"/>
  <c r="V50" i="1"/>
  <c r="M49" i="1" l="1"/>
</calcChain>
</file>

<file path=xl/sharedStrings.xml><?xml version="1.0" encoding="utf-8"?>
<sst xmlns="http://schemas.openxmlformats.org/spreadsheetml/2006/main" count="414" uniqueCount="152">
  <si>
    <t>ANALISA STANDAR BELANJA (ASB)</t>
  </si>
  <si>
    <t>KABUPATEN BANDUNG TAHUN ANGGARAN 2018</t>
  </si>
  <si>
    <t>KODE AKTIVITAS : I.1.03.01.01-01</t>
  </si>
  <si>
    <t>PERANGKAT DAERAH</t>
  </si>
  <si>
    <t>:</t>
  </si>
  <si>
    <t>DINAS PEKERJAAN UMUM DAN PENATAAN RUANG</t>
  </si>
  <si>
    <t>KELOMPOK</t>
  </si>
  <si>
    <t>Konstruksi</t>
  </si>
  <si>
    <t>SUB KELOMPOK</t>
  </si>
  <si>
    <t>Peningkatan jalan dan jembatan</t>
  </si>
  <si>
    <t>SUB-SUB KELOMPOK</t>
  </si>
  <si>
    <t xml:space="preserve">Peningkatan jalan </t>
  </si>
  <si>
    <t>ZONA WILAYAH SSH</t>
  </si>
  <si>
    <t>Semua wilayah</t>
  </si>
  <si>
    <t>AKTIVITAS</t>
  </si>
  <si>
    <t>Peningkatan jalan dengan beton t=25 cm</t>
  </si>
  <si>
    <t>Upah/Honor</t>
  </si>
  <si>
    <t>Pekerja</t>
  </si>
  <si>
    <t>Jam</t>
  </si>
  <si>
    <t>Tukang</t>
  </si>
  <si>
    <t>Mandor</t>
  </si>
  <si>
    <t>Bahan/Material</t>
  </si>
  <si>
    <t>Material Beton K350 (Ready Mix)</t>
  </si>
  <si>
    <t>M³</t>
  </si>
  <si>
    <t>Besi Beton U 32 (Ulir)</t>
  </si>
  <si>
    <t>Kg</t>
  </si>
  <si>
    <t>Sealent</t>
  </si>
  <si>
    <t>Plastik</t>
  </si>
  <si>
    <t>M2</t>
  </si>
  <si>
    <t>Kawat Beton</t>
  </si>
  <si>
    <t>Expansion Cap</t>
  </si>
  <si>
    <t>Polytene 125 mikron</t>
  </si>
  <si>
    <t>Curing Compound</t>
  </si>
  <si>
    <t>Ltr</t>
  </si>
  <si>
    <t>Peralatan/Sewa</t>
  </si>
  <si>
    <t>Concrete Vibrator</t>
  </si>
  <si>
    <t>Bekisting(dari plat besi)</t>
  </si>
  <si>
    <t>M'</t>
  </si>
  <si>
    <t>Water Tank Truck</t>
  </si>
  <si>
    <t>Slip Form Paver</t>
  </si>
  <si>
    <t>jam</t>
  </si>
  <si>
    <t>Alat bantu</t>
  </si>
  <si>
    <t>Ls</t>
  </si>
  <si>
    <t>Ops.Penunjang/Overhead/ Keuntungan</t>
  </si>
  <si>
    <t>M3</t>
  </si>
  <si>
    <t>kg</t>
  </si>
  <si>
    <t>bh</t>
  </si>
  <si>
    <t>lbr</t>
  </si>
  <si>
    <t>No</t>
  </si>
  <si>
    <t>Pemicu Biaya</t>
  </si>
  <si>
    <t>Range</t>
  </si>
  <si>
    <t>Kapasitas</t>
  </si>
  <si>
    <t>Cost Driver</t>
  </si>
  <si>
    <t>Derivatif Cost</t>
  </si>
  <si>
    <t>KOMPONEN AKTIVITAS</t>
  </si>
  <si>
    <t>7.1</t>
  </si>
  <si>
    <t>Rekening Belanja</t>
  </si>
  <si>
    <t>RINCIAN KOMPONEN AKTIVITAS</t>
  </si>
  <si>
    <t>ITEM SSH</t>
  </si>
  <si>
    <t>SIFAT BIAYA</t>
  </si>
  <si>
    <t>HUBUNGAN PEMICU BIAYA</t>
  </si>
  <si>
    <t>VOLUME</t>
  </si>
  <si>
    <t>SATUAN</t>
  </si>
  <si>
    <t>KOEF 1</t>
  </si>
  <si>
    <t>KOEF 2</t>
  </si>
  <si>
    <t>KOEF 3</t>
  </si>
  <si>
    <t>VARIABLE/FIXED COST</t>
  </si>
  <si>
    <t>SATUAN AKTIVITAS YANG DIPILIH</t>
  </si>
  <si>
    <t>VC</t>
  </si>
  <si>
    <t>JAM</t>
  </si>
  <si>
    <t>NA</t>
  </si>
  <si>
    <t xml:space="preserve">PERHITUNGAN </t>
  </si>
  <si>
    <t>HARSAT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</si>
  <si>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</si>
  <si>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</si>
  <si>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</si>
  <si>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</si>
  <si>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</si>
  <si>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</si>
  <si>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</si>
  <si>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</si>
  <si>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</si>
  <si>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7.3</t>
  </si>
  <si>
    <t>7.3.1</t>
  </si>
  <si>
    <t>7.3.2</t>
  </si>
  <si>
    <t>7.3.3</t>
  </si>
  <si>
    <t>7.3.4</t>
  </si>
  <si>
    <t>7.3.5</t>
  </si>
  <si>
    <t>FC</t>
  </si>
  <si>
    <t>7.4</t>
  </si>
  <si>
    <t>DINAS PERDAGANGAN DAN PERINDUSTRIAN</t>
  </si>
  <si>
    <t>Non Kontruksi</t>
  </si>
  <si>
    <t>Pelatihan/ Bimtek</t>
  </si>
  <si>
    <t>Peningkatan Kapasitas IPTEK Sistem Produksi</t>
  </si>
  <si>
    <t>Wilayah Kabupaten Bandung</t>
  </si>
  <si>
    <t>Pembinaan dan Pelatihan IK Kerajinan Kain Perca</t>
  </si>
  <si>
    <t>PESERTA</t>
  </si>
  <si>
    <t>KELAS</t>
  </si>
  <si>
    <t>Honorarium Non ASN Pemkab</t>
  </si>
  <si>
    <t>Honorarium Pengajar (materi)</t>
  </si>
  <si>
    <t>Orang jam</t>
  </si>
  <si>
    <t>Honorarium Pengajar ( 2 org x 5 jam )</t>
  </si>
  <si>
    <t>Bahan Baku Pelatihan/Bimtek</t>
  </si>
  <si>
    <t>Gunting</t>
  </si>
  <si>
    <t>Penggaris Pola</t>
  </si>
  <si>
    <t>Pinset</t>
  </si>
  <si>
    <t>Gunting Catok</t>
  </si>
  <si>
    <t>Pandedel</t>
  </si>
  <si>
    <t>Kain Handuk</t>
  </si>
  <si>
    <t>Kain Katun</t>
  </si>
  <si>
    <t>Kain Fanel</t>
  </si>
  <si>
    <t>Kain Keras</t>
  </si>
  <si>
    <t>Meteran</t>
  </si>
  <si>
    <t>Benang Jahit</t>
  </si>
  <si>
    <t>Lem Batang</t>
  </si>
  <si>
    <t>Busa Tipis</t>
  </si>
  <si>
    <t>Karton Duflek</t>
  </si>
  <si>
    <t>Kapur Kain</t>
  </si>
  <si>
    <t>Aksesoris</t>
  </si>
  <si>
    <t>Penggandaan Materi</t>
  </si>
  <si>
    <t>Fotocopy arsip kegiatan</t>
  </si>
  <si>
    <t>Makan</t>
  </si>
  <si>
    <t>Snack</t>
  </si>
  <si>
    <t>Tas</t>
  </si>
  <si>
    <t>Buku/Notes</t>
  </si>
  <si>
    <t>Bollpoint</t>
  </si>
  <si>
    <t>Name Tag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</si>
  <si>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</si>
  <si>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</si>
  <si>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</si>
  <si>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</si>
  <si>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</si>
  <si>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</si>
  <si>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</si>
  <si>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</si>
  <si>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</si>
  <si>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</si>
  <si>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</si>
  <si>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</si>
  <si>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</si>
  <si>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</si>
  <si>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</si>
  <si>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</si>
  <si>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mtr</t>
  </si>
  <si>
    <t>pak</t>
  </si>
  <si>
    <t>pkt</t>
  </si>
  <si>
    <t>Orang Hari</t>
  </si>
  <si>
    <t>buah</t>
  </si>
  <si>
    <t>Sewa Tempat Pelatihan</t>
  </si>
  <si>
    <t xml:space="preserve">Sewa Mesin Jahit  </t>
  </si>
  <si>
    <t xml:space="preserve">Sewa Mesin Obras  </t>
  </si>
  <si>
    <t>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</si>
</sst>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(* #,##0.0000_);_(* \(#,##0.0000\);_(* &quot;-&quot;_);_(@_)"/>
    <numFmt numFmtId="165" formatCode="_(* #,##0.00_);_(* \(#,##0.00\);_(* &quot;-&quot;_);_(@_)"/>
    <numFmt numFmtId="166" formatCode="0.000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sz val="10"/>
      <color theme="0"/>
      <name val="Bookman Old Style"/>
      <family val="1"/>
    </font>
    <font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41" fontId="3" fillId="0" borderId="1" xfId="1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2" xfId="2" applyFont="1" applyBorder="1" applyAlignment="1">
      <alignment vertical="top"/>
    </xf>
    <xf numFmtId="164" fontId="7" fillId="2" borderId="1" xfId="3" applyNumberFormat="1" applyFont="1" applyFill="1" applyBorder="1" applyAlignment="1">
      <alignment vertical="top"/>
    </xf>
    <xf numFmtId="165" fontId="3" fillId="0" borderId="1" xfId="1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5" fontId="3" fillId="0" borderId="0" xfId="1" applyNumberFormat="1" applyFont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41" fontId="3" fillId="0" borderId="1" xfId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3" fillId="0" borderId="1" xfId="0" quotePrefix="1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41" fontId="3" fillId="0" borderId="0" xfId="1" applyFont="1" applyAlignment="1">
      <alignment vertical="top"/>
    </xf>
    <xf numFmtId="164" fontId="3" fillId="0" borderId="1" xfId="1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41" fontId="3" fillId="0" borderId="0" xfId="1" applyFont="1" applyFill="1" applyBorder="1" applyAlignment="1">
      <alignment vertical="top"/>
    </xf>
    <xf numFmtId="41" fontId="2" fillId="0" borderId="0" xfId="1" applyFont="1" applyAlignment="1">
      <alignment vertical="top"/>
    </xf>
    <xf numFmtId="0" fontId="3" fillId="0" borderId="1" xfId="0" applyFont="1" applyFill="1" applyBorder="1" applyAlignment="1">
      <alignment vertical="top"/>
    </xf>
    <xf numFmtId="164" fontId="7" fillId="2" borderId="1" xfId="3" applyNumberFormat="1" applyFont="1" applyFill="1" applyBorder="1" applyAlignment="1">
      <alignment horizontal="right" vertical="top"/>
    </xf>
    <xf numFmtId="165" fontId="3" fillId="0" borderId="1" xfId="1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2" xfId="2" applyFont="1" applyBorder="1" applyAlignment="1">
      <alignment vertical="top"/>
    </xf>
    <xf numFmtId="164" fontId="4" fillId="2" borderId="1" xfId="3" applyNumberFormat="1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164" fontId="7" fillId="2" borderId="1" xfId="3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165" fontId="2" fillId="0" borderId="1" xfId="0" applyNumberFormat="1" applyFont="1" applyBorder="1" applyAlignment="1">
      <alignment horizontal="center" vertical="top"/>
    </xf>
    <xf numFmtId="165" fontId="3" fillId="0" borderId="2" xfId="1" applyNumberFormat="1" applyFont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Fill="1" applyBorder="1" applyAlignment="1">
      <alignment vertical="top"/>
    </xf>
    <xf numFmtId="165" fontId="3" fillId="0" borderId="13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" xfId="4" applyFont="1" applyFill="1" applyBorder="1"/>
    <xf numFmtId="0" fontId="3" fillId="0" borderId="1" xfId="4" applyFont="1" applyFill="1" applyBorder="1" applyAlignment="1">
      <alignment horizontal="left" vertical="center"/>
    </xf>
    <xf numFmtId="0" fontId="2" fillId="0" borderId="7" xfId="0" applyFont="1" applyBorder="1"/>
    <xf numFmtId="0" fontId="7" fillId="0" borderId="1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 wrapText="1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7" xfId="0" applyFont="1" applyBorder="1"/>
    <xf numFmtId="164" fontId="7" fillId="2" borderId="7" xfId="3" applyNumberFormat="1" applyFont="1" applyFill="1" applyBorder="1" applyAlignment="1">
      <alignment horizontal="center" vertical="top"/>
    </xf>
    <xf numFmtId="165" fontId="3" fillId="0" borderId="7" xfId="1" applyNumberFormat="1" applyFont="1" applyBorder="1" applyAlignment="1">
      <alignment vertical="top"/>
    </xf>
    <xf numFmtId="165" fontId="3" fillId="0" borderId="7" xfId="1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wrapText="1"/>
    </xf>
    <xf numFmtId="41" fontId="7" fillId="0" borderId="7" xfId="1" applyFont="1" applyBorder="1" applyAlignment="1">
      <alignment horizontal="center" vertical="center"/>
    </xf>
    <xf numFmtId="165" fontId="3" fillId="0" borderId="7" xfId="1" applyNumberFormat="1" applyFont="1" applyFill="1" applyBorder="1" applyAlignment="1">
      <alignment vertical="top"/>
    </xf>
    <xf numFmtId="0" fontId="7" fillId="2" borderId="1" xfId="0" applyFont="1" applyFill="1" applyBorder="1" applyAlignment="1"/>
  </cellXfs>
  <cellStyles count="6">
    <cellStyle name="Comma [0]" xfId="1" builtinId="6"/>
    <cellStyle name="Comma [0] 2" xfId="3"/>
    <cellStyle name="Normal" xfId="0" builtinId="0"/>
    <cellStyle name="Normal 10 2" xfId="2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52"/>
  <sheetViews>
    <sheetView topLeftCell="A9" workbookViewId="0">
      <selection activeCell="D9" sqref="D9"/>
    </sheetView>
  </sheetViews>
  <sheetFormatPr defaultColWidth="8.7109375" defaultRowHeight="15" x14ac:dyDescent="0.25"/>
  <cols>
    <col min="1" max="1" width="6.7109375" style="9" bestFit="1" customWidth="1"/>
    <col min="2" max="2" width="34.140625" style="9" bestFit="1" customWidth="1"/>
    <col min="3" max="3" width="26.140625" style="9" customWidth="1"/>
    <col min="4" max="4" width="2.7109375" style="9" customWidth="1"/>
    <col min="5" max="5" width="12.28515625" style="9" customWidth="1"/>
    <col min="6" max="6" width="10.28515625" style="9" bestFit="1" customWidth="1"/>
    <col min="7" max="7" width="14.28515625" style="9" bestFit="1" customWidth="1"/>
    <col min="8" max="8" width="10.140625" style="9" bestFit="1" customWidth="1"/>
    <col min="9" max="9" width="18.140625" style="9" customWidth="1"/>
    <col min="10" max="10" width="10.140625" style="9" bestFit="1" customWidth="1"/>
    <col min="11" max="12" width="14.28515625" style="9" bestFit="1" customWidth="1"/>
    <col min="13" max="13" width="16.28515625" style="8" bestFit="1" customWidth="1"/>
    <col min="14" max="14" width="16.28515625" style="73" customWidth="1"/>
    <col min="15" max="16" width="13.85546875" style="8" bestFit="1" customWidth="1"/>
    <col min="17" max="22" width="8.7109375" style="9"/>
    <col min="23" max="25" width="15.140625" style="9" bestFit="1" customWidth="1"/>
    <col min="26" max="28" width="8.7109375" style="9"/>
    <col min="29" max="29" width="14.42578125" style="9" bestFit="1" customWidth="1"/>
    <col min="30" max="31" width="15.140625" style="9" bestFit="1" customWidth="1"/>
    <col min="32" max="16384" width="8.7109375" style="9"/>
  </cols>
  <sheetData>
    <row r="4" spans="1:16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6"/>
      <c r="K4" s="26"/>
      <c r="L4" s="26"/>
    </row>
    <row r="5" spans="1:16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6"/>
      <c r="K5" s="26"/>
      <c r="L5" s="26"/>
    </row>
    <row r="6" spans="1:16" s="28" customFormat="1" ht="12.9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65"/>
      <c r="K6" s="65"/>
      <c r="L6" s="65"/>
      <c r="M6" s="29"/>
      <c r="N6" s="74"/>
      <c r="O6" s="29"/>
      <c r="P6" s="29"/>
    </row>
    <row r="7" spans="1:16" x14ac:dyDescent="0.25">
      <c r="F7" s="30" t="s">
        <v>2</v>
      </c>
    </row>
    <row r="8" spans="1:16" x14ac:dyDescent="0.25">
      <c r="F8" s="30"/>
    </row>
    <row r="9" spans="1:16" ht="16.5" customHeight="1" x14ac:dyDescent="0.25">
      <c r="A9" s="1">
        <v>1</v>
      </c>
      <c r="B9" s="22" t="s">
        <v>3</v>
      </c>
      <c r="C9" s="23"/>
      <c r="D9" s="3" t="s">
        <v>4</v>
      </c>
      <c r="E9" s="4" t="s">
        <v>5</v>
      </c>
      <c r="F9" s="5"/>
      <c r="G9" s="5"/>
      <c r="H9" s="5"/>
      <c r="I9" s="6"/>
      <c r="J9" s="7"/>
      <c r="K9" s="7"/>
      <c r="L9" s="7"/>
    </row>
    <row r="10" spans="1:16" x14ac:dyDescent="0.25">
      <c r="A10" s="1">
        <v>2</v>
      </c>
      <c r="B10" s="22" t="s">
        <v>6</v>
      </c>
      <c r="C10" s="23"/>
      <c r="D10" s="3" t="s">
        <v>4</v>
      </c>
      <c r="E10" s="4" t="s">
        <v>7</v>
      </c>
      <c r="F10" s="5"/>
      <c r="G10" s="5"/>
      <c r="H10" s="5"/>
      <c r="I10" s="6"/>
      <c r="J10" s="7"/>
      <c r="K10" s="7"/>
      <c r="L10" s="7"/>
    </row>
    <row r="11" spans="1:16" x14ac:dyDescent="0.25">
      <c r="A11" s="1">
        <v>3</v>
      </c>
      <c r="B11" s="22" t="s">
        <v>8</v>
      </c>
      <c r="C11" s="23"/>
      <c r="D11" s="3" t="s">
        <v>4</v>
      </c>
      <c r="E11" s="4" t="s">
        <v>9</v>
      </c>
      <c r="F11" s="5"/>
      <c r="G11" s="5"/>
      <c r="H11" s="5"/>
      <c r="I11" s="6"/>
      <c r="J11" s="7"/>
      <c r="K11" s="7"/>
      <c r="L11" s="7"/>
    </row>
    <row r="12" spans="1:16" x14ac:dyDescent="0.25">
      <c r="A12" s="1">
        <v>4</v>
      </c>
      <c r="B12" s="22" t="s">
        <v>10</v>
      </c>
      <c r="C12" s="23"/>
      <c r="D12" s="3" t="s">
        <v>4</v>
      </c>
      <c r="E12" s="4" t="s">
        <v>11</v>
      </c>
      <c r="F12" s="5"/>
      <c r="G12" s="5"/>
      <c r="H12" s="5"/>
      <c r="I12" s="6"/>
      <c r="J12" s="7"/>
      <c r="K12" s="7"/>
      <c r="L12" s="7"/>
    </row>
    <row r="13" spans="1:16" x14ac:dyDescent="0.25">
      <c r="A13" s="1">
        <v>5</v>
      </c>
      <c r="B13" s="22" t="s">
        <v>12</v>
      </c>
      <c r="C13" s="23"/>
      <c r="D13" s="3" t="s">
        <v>4</v>
      </c>
      <c r="E13" s="4" t="s">
        <v>13</v>
      </c>
      <c r="F13" s="5"/>
      <c r="G13" s="5"/>
      <c r="H13" s="5"/>
      <c r="I13" s="6"/>
      <c r="J13" s="7"/>
      <c r="K13" s="7"/>
      <c r="L13" s="7"/>
    </row>
    <row r="14" spans="1:16" x14ac:dyDescent="0.25">
      <c r="A14" s="1">
        <v>6</v>
      </c>
      <c r="B14" s="22" t="s">
        <v>14</v>
      </c>
      <c r="C14" s="23"/>
      <c r="D14" s="3" t="s">
        <v>4</v>
      </c>
      <c r="E14" s="4" t="s">
        <v>15</v>
      </c>
      <c r="F14" s="5"/>
      <c r="G14" s="5"/>
      <c r="H14" s="5"/>
      <c r="I14" s="6"/>
      <c r="J14" s="7"/>
      <c r="K14" s="7"/>
      <c r="L14" s="7"/>
    </row>
    <row r="15" spans="1:16" x14ac:dyDescent="0.25">
      <c r="A15" s="1"/>
      <c r="B15" s="31"/>
      <c r="C15" s="32"/>
      <c r="D15" s="3"/>
      <c r="E15" s="16"/>
      <c r="F15" s="17"/>
      <c r="G15" s="17"/>
      <c r="H15" s="17"/>
      <c r="I15" s="18"/>
      <c r="J15" s="7"/>
      <c r="K15" s="7"/>
      <c r="L15" s="7"/>
    </row>
    <row r="16" spans="1:16" s="36" customFormat="1" ht="12.75" x14ac:dyDescent="0.25">
      <c r="A16" s="1" t="s">
        <v>48</v>
      </c>
      <c r="B16" s="20" t="s">
        <v>49</v>
      </c>
      <c r="C16" s="21"/>
      <c r="D16" s="19"/>
      <c r="E16" s="20" t="s">
        <v>50</v>
      </c>
      <c r="F16" s="33"/>
      <c r="G16" s="33" t="s">
        <v>51</v>
      </c>
      <c r="H16" s="33"/>
      <c r="I16" s="21"/>
      <c r="J16" s="66"/>
      <c r="K16" s="66"/>
      <c r="L16" s="66"/>
      <c r="M16" s="35"/>
      <c r="N16" s="53"/>
      <c r="O16" s="35"/>
      <c r="P16" s="35"/>
    </row>
    <row r="17" spans="1:16" x14ac:dyDescent="0.25">
      <c r="A17" s="1"/>
      <c r="B17" s="37" t="s">
        <v>52</v>
      </c>
      <c r="C17" s="19" t="s">
        <v>53</v>
      </c>
      <c r="D17" s="3"/>
      <c r="E17" s="38"/>
      <c r="F17" s="39"/>
      <c r="G17" s="39"/>
      <c r="H17" s="39"/>
      <c r="I17" s="40"/>
      <c r="J17" s="44"/>
      <c r="K17" s="44"/>
      <c r="L17" s="44"/>
    </row>
    <row r="18" spans="1:16" x14ac:dyDescent="0.25">
      <c r="A18" s="1">
        <v>1</v>
      </c>
      <c r="B18" s="37" t="s">
        <v>44</v>
      </c>
      <c r="C18" s="19"/>
      <c r="D18" s="3"/>
      <c r="E18" s="38">
        <v>1</v>
      </c>
      <c r="F18" s="39"/>
      <c r="G18" s="39">
        <v>1000</v>
      </c>
      <c r="H18" s="39"/>
      <c r="I18" s="40"/>
      <c r="J18" s="44"/>
      <c r="K18" s="44"/>
      <c r="L18" s="44"/>
    </row>
    <row r="19" spans="1:16" x14ac:dyDescent="0.25">
      <c r="A19" s="1">
        <v>2</v>
      </c>
      <c r="B19" s="37"/>
      <c r="C19" s="19"/>
      <c r="D19" s="3"/>
      <c r="E19" s="16"/>
      <c r="F19" s="17"/>
      <c r="G19" s="17"/>
      <c r="H19" s="17"/>
      <c r="I19" s="18"/>
      <c r="J19" s="7"/>
      <c r="K19" s="7"/>
      <c r="L19" s="7"/>
    </row>
    <row r="20" spans="1:16" x14ac:dyDescent="0.25">
      <c r="A20" s="1"/>
      <c r="B20" s="37"/>
      <c r="C20" s="19"/>
      <c r="D20" s="3"/>
      <c r="E20" s="16"/>
      <c r="F20" s="17"/>
      <c r="G20" s="17"/>
      <c r="H20" s="17"/>
      <c r="I20" s="18"/>
      <c r="J20" s="7"/>
      <c r="K20" s="7"/>
      <c r="L20" s="7"/>
    </row>
    <row r="21" spans="1:16" x14ac:dyDescent="0.25">
      <c r="A21" s="1">
        <v>7</v>
      </c>
      <c r="B21" s="1" t="s">
        <v>54</v>
      </c>
      <c r="C21" s="2"/>
      <c r="D21" s="3"/>
      <c r="E21" s="16" t="s">
        <v>56</v>
      </c>
      <c r="F21" s="17"/>
      <c r="G21" s="17"/>
      <c r="H21" s="17"/>
      <c r="I21" s="18"/>
      <c r="J21" s="7"/>
      <c r="K21" s="7"/>
      <c r="L21" s="7"/>
    </row>
    <row r="22" spans="1:16" s="84" customFormat="1" x14ac:dyDescent="0.25">
      <c r="A22" s="1" t="s">
        <v>55</v>
      </c>
      <c r="B22" s="2" t="s">
        <v>16</v>
      </c>
      <c r="C22" s="2"/>
      <c r="D22" s="3"/>
      <c r="E22" s="16"/>
      <c r="F22" s="17"/>
      <c r="G22" s="17"/>
      <c r="H22" s="17"/>
      <c r="I22" s="18"/>
      <c r="J22" s="81"/>
      <c r="K22" s="81"/>
      <c r="L22" s="81"/>
      <c r="M22" s="82"/>
      <c r="N22" s="83"/>
      <c r="O22" s="82"/>
      <c r="P22" s="82"/>
    </row>
    <row r="23" spans="1:16" x14ac:dyDescent="0.25">
      <c r="A23" s="34"/>
      <c r="B23" s="34"/>
      <c r="C23" s="79"/>
      <c r="D23" s="44"/>
      <c r="E23" s="7"/>
      <c r="F23" s="7"/>
      <c r="G23" s="7"/>
      <c r="H23" s="7"/>
      <c r="I23" s="7"/>
      <c r="J23" s="7"/>
      <c r="K23" s="7"/>
      <c r="L23" s="7"/>
    </row>
    <row r="24" spans="1:16" ht="27.75" customHeight="1" x14ac:dyDescent="0.25">
      <c r="A24" s="34"/>
      <c r="B24" s="34" t="s">
        <v>57</v>
      </c>
      <c r="C24" s="7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80"/>
    </row>
    <row r="25" spans="1:16" ht="38.25" x14ac:dyDescent="0.25">
      <c r="A25" s="70"/>
      <c r="B25" s="70" t="s">
        <v>58</v>
      </c>
      <c r="C25" s="2" t="s">
        <v>59</v>
      </c>
      <c r="D25" s="3"/>
      <c r="E25" s="64" t="s">
        <v>60</v>
      </c>
      <c r="F25" s="20" t="s">
        <v>63</v>
      </c>
      <c r="G25" s="21"/>
      <c r="H25" s="20" t="s">
        <v>64</v>
      </c>
      <c r="I25" s="21"/>
      <c r="J25" s="20" t="s">
        <v>65</v>
      </c>
      <c r="K25" s="21"/>
      <c r="L25" s="37" t="s">
        <v>72</v>
      </c>
      <c r="M25" s="75" t="s">
        <v>71</v>
      </c>
      <c r="N25" s="8"/>
      <c r="P25" s="9"/>
    </row>
    <row r="26" spans="1:16" ht="51" x14ac:dyDescent="0.25">
      <c r="A26" s="71"/>
      <c r="B26" s="71"/>
      <c r="C26" s="2" t="s">
        <v>66</v>
      </c>
      <c r="D26" s="3"/>
      <c r="E26" s="68" t="s">
        <v>67</v>
      </c>
      <c r="F26" s="19" t="s">
        <v>62</v>
      </c>
      <c r="G26" s="19" t="s">
        <v>61</v>
      </c>
      <c r="H26" s="19" t="s">
        <v>62</v>
      </c>
      <c r="I26" s="19" t="s">
        <v>61</v>
      </c>
      <c r="J26" s="19" t="s">
        <v>62</v>
      </c>
      <c r="K26" s="19" t="s">
        <v>61</v>
      </c>
      <c r="L26" s="76"/>
      <c r="M26" s="43"/>
      <c r="N26" s="8"/>
      <c r="P26" s="9"/>
    </row>
    <row r="27" spans="1:16" x14ac:dyDescent="0.25">
      <c r="A27" s="1"/>
      <c r="C27" s="2"/>
      <c r="D27" s="3"/>
      <c r="E27" s="42"/>
      <c r="F27" s="43"/>
      <c r="G27" s="43"/>
      <c r="H27" s="43"/>
      <c r="I27" s="43"/>
      <c r="J27" s="43"/>
      <c r="K27" s="43"/>
      <c r="L27" s="76"/>
      <c r="M27" s="43"/>
      <c r="N27" s="8"/>
      <c r="P27" s="9"/>
    </row>
    <row r="28" spans="1:16" x14ac:dyDescent="0.25">
      <c r="A28" s="1"/>
      <c r="B28" s="67" t="s">
        <v>17</v>
      </c>
      <c r="C28" s="2" t="s">
        <v>68</v>
      </c>
      <c r="D28" s="3"/>
      <c r="E28" s="72" t="s">
        <v>44</v>
      </c>
      <c r="F28" s="43">
        <v>1</v>
      </c>
      <c r="G28" s="69" t="s">
        <v>44</v>
      </c>
      <c r="H28" s="62">
        <v>1.4056224899598393</v>
      </c>
      <c r="I28" s="69" t="s">
        <v>69</v>
      </c>
      <c r="J28" s="43">
        <v>1</v>
      </c>
      <c r="K28" s="69" t="s">
        <v>70</v>
      </c>
      <c r="L28" s="76">
        <v>14648.351571428571</v>
      </c>
      <c r="M28" s="43">
        <f>+F28*H28*J28*L28</f>
        <v>20590.052409638552</v>
      </c>
      <c r="N28" s="8"/>
      <c r="P28" s="9"/>
    </row>
    <row r="29" spans="1:16" x14ac:dyDescent="0.25">
      <c r="A29" s="1"/>
      <c r="B29" s="41" t="s">
        <v>19</v>
      </c>
      <c r="C29" s="2" t="s">
        <v>68</v>
      </c>
      <c r="D29" s="3"/>
      <c r="E29" s="72" t="s">
        <v>44</v>
      </c>
      <c r="F29" s="43">
        <v>1</v>
      </c>
      <c r="G29" s="69" t="s">
        <v>44</v>
      </c>
      <c r="H29" s="42">
        <v>0.70281124497991965</v>
      </c>
      <c r="I29" s="69" t="s">
        <v>69</v>
      </c>
      <c r="J29" s="43">
        <v>1</v>
      </c>
      <c r="K29" s="69" t="s">
        <v>70</v>
      </c>
      <c r="L29" s="76">
        <v>17601.428571428572</v>
      </c>
      <c r="M29" s="43">
        <f>+F29*H29*J29*L29</f>
        <v>12370.481927710844</v>
      </c>
      <c r="N29" s="8"/>
      <c r="P29" s="9"/>
    </row>
    <row r="30" spans="1:16" x14ac:dyDescent="0.25">
      <c r="A30" s="1"/>
      <c r="B30" s="41" t="s">
        <v>20</v>
      </c>
      <c r="C30" s="2" t="s">
        <v>68</v>
      </c>
      <c r="D30" s="3"/>
      <c r="E30" s="72" t="s">
        <v>44</v>
      </c>
      <c r="F30" s="43">
        <v>1</v>
      </c>
      <c r="G30" s="69" t="s">
        <v>44</v>
      </c>
      <c r="H30" s="42">
        <v>0.15060240963855423</v>
      </c>
      <c r="I30" s="69" t="s">
        <v>69</v>
      </c>
      <c r="J30" s="43">
        <v>1</v>
      </c>
      <c r="K30" s="69" t="s">
        <v>70</v>
      </c>
      <c r="L30" s="76">
        <v>20151.428571428572</v>
      </c>
      <c r="M30" s="43">
        <f>+F30*H30*J30*L30</f>
        <v>3034.8537005163516</v>
      </c>
      <c r="N30" s="8"/>
      <c r="P30" s="9"/>
    </row>
    <row r="31" spans="1:16" x14ac:dyDescent="0.25">
      <c r="A31" s="1"/>
      <c r="B31" s="1"/>
      <c r="C31" s="2"/>
      <c r="D31" s="3"/>
      <c r="E31" s="16"/>
      <c r="F31" s="17"/>
      <c r="G31" s="17"/>
      <c r="H31" s="18"/>
      <c r="I31" s="7"/>
      <c r="J31" s="7"/>
      <c r="K31" s="7"/>
      <c r="L31" s="8"/>
      <c r="M31" s="77"/>
      <c r="N31" s="8"/>
      <c r="P31" s="9"/>
    </row>
    <row r="32" spans="1:16" x14ac:dyDescent="0.25">
      <c r="A32" s="45"/>
      <c r="B32" s="45"/>
      <c r="C32" s="45"/>
      <c r="D32" s="3"/>
      <c r="E32" s="45"/>
      <c r="F32" s="2"/>
      <c r="G32" s="2"/>
      <c r="H32" s="51"/>
      <c r="I32" s="52"/>
      <c r="J32" s="52"/>
      <c r="K32" s="52"/>
      <c r="L32" s="49"/>
      <c r="M32" s="63"/>
      <c r="N32" s="49"/>
      <c r="O32" s="49"/>
      <c r="P32" s="9"/>
    </row>
    <row r="33" spans="1:32" x14ac:dyDescent="0.25">
      <c r="A33" s="2" t="s">
        <v>73</v>
      </c>
      <c r="B33" s="2" t="s">
        <v>21</v>
      </c>
      <c r="C33" s="2"/>
      <c r="D33" s="3"/>
      <c r="E33" s="45"/>
      <c r="F33" s="45"/>
      <c r="G33" s="45"/>
      <c r="H33" s="45"/>
      <c r="I33" s="46"/>
      <c r="J33" s="46"/>
      <c r="K33" s="46"/>
      <c r="L33" s="49"/>
      <c r="M33" s="63"/>
      <c r="N33" s="49"/>
      <c r="O33" s="49"/>
      <c r="P33" s="9"/>
    </row>
    <row r="34" spans="1:32" x14ac:dyDescent="0.25">
      <c r="A34" s="45" t="s">
        <v>74</v>
      </c>
      <c r="B34" s="54" t="s">
        <v>22</v>
      </c>
      <c r="C34" s="2" t="s">
        <v>68</v>
      </c>
      <c r="D34" s="3"/>
      <c r="E34" s="72" t="s">
        <v>44</v>
      </c>
      <c r="F34" s="43">
        <v>1</v>
      </c>
      <c r="G34" s="69" t="s">
        <v>44</v>
      </c>
      <c r="H34" s="55">
        <v>1</v>
      </c>
      <c r="I34" s="3" t="s">
        <v>23</v>
      </c>
      <c r="J34" s="43">
        <v>1</v>
      </c>
      <c r="K34" s="69" t="s">
        <v>70</v>
      </c>
      <c r="L34" s="76">
        <v>2542935</v>
      </c>
      <c r="M34" s="63">
        <f>+H34*L34</f>
        <v>2542935</v>
      </c>
      <c r="N34" s="49"/>
      <c r="O34" s="49"/>
      <c r="P34" s="9"/>
    </row>
    <row r="35" spans="1:32" x14ac:dyDescent="0.25">
      <c r="A35" s="45" t="s">
        <v>75</v>
      </c>
      <c r="B35" s="54" t="s">
        <v>24</v>
      </c>
      <c r="C35" s="2" t="s">
        <v>68</v>
      </c>
      <c r="D35" s="3"/>
      <c r="E35" s="72" t="s">
        <v>44</v>
      </c>
      <c r="F35" s="43">
        <v>1</v>
      </c>
      <c r="G35" s="69" t="s">
        <v>44</v>
      </c>
      <c r="H35" s="55">
        <v>15.875000000000004</v>
      </c>
      <c r="I35" s="3" t="s">
        <v>25</v>
      </c>
      <c r="J35" s="43">
        <v>1</v>
      </c>
      <c r="K35" s="69" t="s">
        <v>70</v>
      </c>
      <c r="L35" s="76">
        <v>13915</v>
      </c>
      <c r="M35" s="63">
        <f t="shared" ref="M35:M41" si="0">+H35*L35</f>
        <v>220900.62500000006</v>
      </c>
      <c r="N35" s="49"/>
      <c r="O35" s="49"/>
      <c r="P35" s="9"/>
    </row>
    <row r="36" spans="1:32" x14ac:dyDescent="0.25">
      <c r="A36" s="45" t="s">
        <v>76</v>
      </c>
      <c r="B36" s="54" t="s">
        <v>26</v>
      </c>
      <c r="C36" s="2" t="s">
        <v>68</v>
      </c>
      <c r="D36" s="3"/>
      <c r="E36" s="72" t="s">
        <v>44</v>
      </c>
      <c r="F36" s="43">
        <v>1</v>
      </c>
      <c r="G36" s="69" t="s">
        <v>44</v>
      </c>
      <c r="H36" s="55">
        <v>0.99</v>
      </c>
      <c r="I36" s="3" t="s">
        <v>25</v>
      </c>
      <c r="J36" s="43">
        <v>1</v>
      </c>
      <c r="K36" s="69" t="s">
        <v>70</v>
      </c>
      <c r="L36" s="76">
        <v>34100</v>
      </c>
      <c r="M36" s="63">
        <f t="shared" si="0"/>
        <v>33759</v>
      </c>
      <c r="N36" s="49"/>
      <c r="O36" s="49"/>
      <c r="P36" s="9"/>
    </row>
    <row r="37" spans="1:32" x14ac:dyDescent="0.25">
      <c r="A37" s="45" t="s">
        <v>77</v>
      </c>
      <c r="B37" s="54" t="s">
        <v>27</v>
      </c>
      <c r="C37" s="2" t="s">
        <v>68</v>
      </c>
      <c r="D37" s="3"/>
      <c r="E37" s="72" t="s">
        <v>44</v>
      </c>
      <c r="F37" s="43">
        <v>1</v>
      </c>
      <c r="G37" s="69" t="s">
        <v>44</v>
      </c>
      <c r="H37" s="55">
        <v>4.1666999999999996</v>
      </c>
      <c r="I37" s="3" t="s">
        <v>28</v>
      </c>
      <c r="J37" s="43">
        <v>1</v>
      </c>
      <c r="K37" s="69" t="s">
        <v>70</v>
      </c>
      <c r="L37" s="76">
        <v>15000</v>
      </c>
      <c r="M37" s="63">
        <f t="shared" si="0"/>
        <v>62500.499999999993</v>
      </c>
      <c r="N37" s="49"/>
      <c r="O37" s="49"/>
      <c r="P37" s="9"/>
    </row>
    <row r="38" spans="1:32" x14ac:dyDescent="0.25">
      <c r="A38" s="45" t="s">
        <v>78</v>
      </c>
      <c r="B38" s="54" t="s">
        <v>29</v>
      </c>
      <c r="C38" s="2" t="s">
        <v>68</v>
      </c>
      <c r="D38" s="3"/>
      <c r="E38" s="72" t="s">
        <v>44</v>
      </c>
      <c r="F38" s="43">
        <v>1</v>
      </c>
      <c r="G38" s="69" t="s">
        <v>44</v>
      </c>
      <c r="H38" s="55">
        <v>0.33</v>
      </c>
      <c r="I38" s="3" t="s">
        <v>25</v>
      </c>
      <c r="J38" s="43">
        <v>1</v>
      </c>
      <c r="K38" s="69" t="s">
        <v>70</v>
      </c>
      <c r="L38" s="76">
        <v>14500</v>
      </c>
      <c r="M38" s="63">
        <f t="shared" si="0"/>
        <v>4785</v>
      </c>
      <c r="N38" s="49"/>
      <c r="O38" s="49"/>
      <c r="P38" s="9"/>
    </row>
    <row r="39" spans="1:32" x14ac:dyDescent="0.25">
      <c r="A39" s="45" t="s">
        <v>79</v>
      </c>
      <c r="B39" s="54" t="s">
        <v>30</v>
      </c>
      <c r="C39" s="2" t="s">
        <v>68</v>
      </c>
      <c r="D39" s="3"/>
      <c r="E39" s="72" t="s">
        <v>44</v>
      </c>
      <c r="F39" s="43">
        <v>1</v>
      </c>
      <c r="G39" s="69" t="s">
        <v>44</v>
      </c>
      <c r="H39" s="55">
        <v>0.17</v>
      </c>
      <c r="I39" s="3" t="s">
        <v>28</v>
      </c>
      <c r="J39" s="43">
        <v>1</v>
      </c>
      <c r="K39" s="69" t="s">
        <v>70</v>
      </c>
      <c r="L39" s="76">
        <v>6050</v>
      </c>
      <c r="M39" s="63">
        <f t="shared" si="0"/>
        <v>1028.5</v>
      </c>
      <c r="N39" s="49"/>
      <c r="O39" s="49"/>
      <c r="P39" s="9"/>
    </row>
    <row r="40" spans="1:32" x14ac:dyDescent="0.25">
      <c r="A40" s="45" t="s">
        <v>80</v>
      </c>
      <c r="B40" s="54" t="s">
        <v>31</v>
      </c>
      <c r="C40" s="2" t="s">
        <v>68</v>
      </c>
      <c r="D40" s="3"/>
      <c r="E40" s="72" t="s">
        <v>44</v>
      </c>
      <c r="F40" s="43">
        <v>1</v>
      </c>
      <c r="G40" s="69" t="s">
        <v>44</v>
      </c>
      <c r="H40" s="55">
        <v>0.4375</v>
      </c>
      <c r="I40" s="3" t="s">
        <v>25</v>
      </c>
      <c r="J40" s="43">
        <v>1</v>
      </c>
      <c r="K40" s="69" t="s">
        <v>70</v>
      </c>
      <c r="L40" s="76">
        <v>19250</v>
      </c>
      <c r="M40" s="63">
        <f t="shared" si="0"/>
        <v>8421.875</v>
      </c>
      <c r="N40" s="49"/>
      <c r="O40" s="49"/>
      <c r="P40" s="9"/>
    </row>
    <row r="41" spans="1:32" x14ac:dyDescent="0.25">
      <c r="A41" s="45" t="s">
        <v>81</v>
      </c>
      <c r="B41" s="54" t="s">
        <v>32</v>
      </c>
      <c r="C41" s="2" t="s">
        <v>68</v>
      </c>
      <c r="D41" s="3"/>
      <c r="E41" s="72" t="s">
        <v>44</v>
      </c>
      <c r="F41" s="43">
        <v>1</v>
      </c>
      <c r="G41" s="69" t="s">
        <v>44</v>
      </c>
      <c r="H41" s="55">
        <v>0.87</v>
      </c>
      <c r="I41" s="3" t="s">
        <v>33</v>
      </c>
      <c r="J41" s="43">
        <v>1</v>
      </c>
      <c r="K41" s="69" t="s">
        <v>70</v>
      </c>
      <c r="L41" s="76">
        <v>38500</v>
      </c>
      <c r="M41" s="63">
        <f t="shared" si="0"/>
        <v>33495</v>
      </c>
      <c r="N41" s="49"/>
      <c r="O41" s="49"/>
      <c r="P41" s="9"/>
    </row>
    <row r="42" spans="1:32" x14ac:dyDescent="0.25">
      <c r="A42" s="45"/>
      <c r="B42" s="45"/>
      <c r="C42" s="54"/>
      <c r="D42" s="3"/>
      <c r="E42" s="45"/>
      <c r="F42" s="50"/>
      <c r="G42" s="50"/>
      <c r="H42" s="43"/>
      <c r="I42" s="47"/>
      <c r="J42" s="47"/>
      <c r="K42" s="47"/>
      <c r="L42" s="49"/>
      <c r="M42" s="63"/>
      <c r="N42" s="49"/>
      <c r="O42" s="49"/>
      <c r="P42" s="9"/>
    </row>
    <row r="43" spans="1:32" x14ac:dyDescent="0.25">
      <c r="A43" s="2" t="s">
        <v>82</v>
      </c>
      <c r="B43" s="2" t="s">
        <v>34</v>
      </c>
      <c r="C43" s="2"/>
      <c r="D43" s="3"/>
      <c r="E43" s="45"/>
      <c r="F43" s="45"/>
      <c r="G43" s="45"/>
      <c r="H43" s="45"/>
      <c r="I43" s="46"/>
      <c r="J43" s="46"/>
      <c r="K43" s="46"/>
      <c r="L43" s="49"/>
      <c r="M43" s="63"/>
      <c r="N43" s="49"/>
      <c r="O43" s="49"/>
      <c r="P43" s="9"/>
      <c r="Z43" s="56"/>
      <c r="AA43" s="56"/>
      <c r="AB43" s="56"/>
      <c r="AC43" s="56"/>
      <c r="AD43" s="56"/>
      <c r="AE43" s="56"/>
      <c r="AF43" s="56"/>
    </row>
    <row r="44" spans="1:32" x14ac:dyDescent="0.25">
      <c r="A44" s="45" t="s">
        <v>83</v>
      </c>
      <c r="B44" s="45" t="s">
        <v>35</v>
      </c>
      <c r="C44" s="2" t="s">
        <v>68</v>
      </c>
      <c r="D44" s="3"/>
      <c r="E44" s="72" t="s">
        <v>44</v>
      </c>
      <c r="F44" s="43">
        <v>1</v>
      </c>
      <c r="G44" s="69" t="s">
        <v>44</v>
      </c>
      <c r="H44" s="57">
        <v>5.0200803212851398E-2</v>
      </c>
      <c r="I44" s="3" t="s">
        <v>18</v>
      </c>
      <c r="J44" s="43">
        <v>1</v>
      </c>
      <c r="K44" s="69" t="s">
        <v>70</v>
      </c>
      <c r="L44" s="76">
        <v>47735.40948522948</v>
      </c>
      <c r="M44" s="63">
        <f>+H44*L44</f>
        <v>2396.3558978528854</v>
      </c>
      <c r="N44" s="49"/>
      <c r="O44" s="49"/>
      <c r="P44" s="9"/>
      <c r="Z44" s="56"/>
      <c r="AA44" s="56"/>
      <c r="AB44" s="56"/>
      <c r="AC44" s="56"/>
      <c r="AD44" s="56"/>
      <c r="AE44" s="56"/>
      <c r="AF44" s="56"/>
    </row>
    <row r="45" spans="1:32" x14ac:dyDescent="0.25">
      <c r="A45" s="45" t="s">
        <v>84</v>
      </c>
      <c r="B45" s="45" t="s">
        <v>36</v>
      </c>
      <c r="C45" s="2" t="s">
        <v>68</v>
      </c>
      <c r="D45" s="3"/>
      <c r="E45" s="72" t="s">
        <v>44</v>
      </c>
      <c r="F45" s="43">
        <v>1</v>
      </c>
      <c r="G45" s="69" t="s">
        <v>44</v>
      </c>
      <c r="H45" s="57">
        <v>0.39319999999999999</v>
      </c>
      <c r="I45" s="3" t="s">
        <v>37</v>
      </c>
      <c r="J45" s="43">
        <v>1</v>
      </c>
      <c r="K45" s="69" t="s">
        <v>70</v>
      </c>
      <c r="L45" s="76">
        <v>40000</v>
      </c>
      <c r="M45" s="63">
        <f t="shared" ref="M45:M47" si="1">+H45*L45</f>
        <v>15728</v>
      </c>
      <c r="N45" s="49"/>
      <c r="O45" s="49"/>
      <c r="P45" s="9"/>
      <c r="Z45" s="56"/>
      <c r="AA45" s="56"/>
      <c r="AB45" s="56"/>
      <c r="AC45" s="56"/>
      <c r="AD45" s="56"/>
      <c r="AE45" s="56"/>
      <c r="AF45" s="56"/>
    </row>
    <row r="46" spans="1:32" x14ac:dyDescent="0.25">
      <c r="A46" s="45" t="s">
        <v>85</v>
      </c>
      <c r="B46" s="45" t="s">
        <v>38</v>
      </c>
      <c r="C46" s="2" t="s">
        <v>68</v>
      </c>
      <c r="D46" s="3"/>
      <c r="E46" s="72" t="s">
        <v>44</v>
      </c>
      <c r="F46" s="43">
        <v>1</v>
      </c>
      <c r="G46" s="69" t="s">
        <v>44</v>
      </c>
      <c r="H46" s="57">
        <v>4.2168674698795178E-2</v>
      </c>
      <c r="I46" s="3" t="s">
        <v>18</v>
      </c>
      <c r="J46" s="43">
        <v>1</v>
      </c>
      <c r="K46" s="69" t="s">
        <v>70</v>
      </c>
      <c r="L46" s="76">
        <v>184752.8797387438</v>
      </c>
      <c r="M46" s="63">
        <f t="shared" si="1"/>
        <v>7790.7840853687139</v>
      </c>
      <c r="N46" s="49"/>
      <c r="O46" s="49"/>
      <c r="P46" s="9"/>
      <c r="V46" s="56">
        <v>128000000</v>
      </c>
      <c r="W46" s="56">
        <v>200000000</v>
      </c>
      <c r="X46" s="56">
        <v>196808628.62</v>
      </c>
      <c r="Z46" s="56"/>
      <c r="AA46" s="56"/>
      <c r="AB46" s="56">
        <v>64900000</v>
      </c>
      <c r="AC46" s="56">
        <v>100000000</v>
      </c>
      <c r="AD46" s="56">
        <v>135000000</v>
      </c>
      <c r="AE46" s="56"/>
      <c r="AF46" s="56"/>
    </row>
    <row r="47" spans="1:32" x14ac:dyDescent="0.25">
      <c r="A47" s="45" t="s">
        <v>86</v>
      </c>
      <c r="B47" s="45" t="s">
        <v>39</v>
      </c>
      <c r="C47" s="2" t="s">
        <v>68</v>
      </c>
      <c r="D47" s="3"/>
      <c r="E47" s="72" t="s">
        <v>44</v>
      </c>
      <c r="F47" s="43">
        <v>1</v>
      </c>
      <c r="G47" s="69" t="s">
        <v>44</v>
      </c>
      <c r="H47" s="57">
        <v>7.4371560315335426E-3</v>
      </c>
      <c r="I47" s="3" t="s">
        <v>40</v>
      </c>
      <c r="J47" s="43">
        <v>1</v>
      </c>
      <c r="K47" s="69" t="s">
        <v>70</v>
      </c>
      <c r="L47" s="76">
        <v>227305.7353430464</v>
      </c>
      <c r="M47" s="63">
        <f t="shared" si="1"/>
        <v>1690.5082206087047</v>
      </c>
      <c r="N47" s="49"/>
      <c r="O47" s="49"/>
      <c r="P47" s="9"/>
      <c r="V47" s="56"/>
      <c r="W47" s="56"/>
      <c r="X47" s="56"/>
      <c r="Z47" s="56"/>
      <c r="AA47" s="56"/>
      <c r="AB47" s="56"/>
      <c r="AC47" s="56"/>
      <c r="AD47" s="56"/>
      <c r="AE47" s="56"/>
      <c r="AF47" s="56"/>
    </row>
    <row r="48" spans="1:32" x14ac:dyDescent="0.25">
      <c r="A48" s="45" t="s">
        <v>87</v>
      </c>
      <c r="B48" s="45" t="s">
        <v>41</v>
      </c>
      <c r="C48" s="2" t="s">
        <v>88</v>
      </c>
      <c r="D48" s="3"/>
      <c r="E48" s="72" t="s">
        <v>44</v>
      </c>
      <c r="F48" s="43">
        <v>1</v>
      </c>
      <c r="G48" s="69" t="s">
        <v>44</v>
      </c>
      <c r="H48" s="57">
        <v>1</v>
      </c>
      <c r="I48" s="3" t="s">
        <v>42</v>
      </c>
      <c r="J48" s="43">
        <v>1</v>
      </c>
      <c r="K48" s="69" t="s">
        <v>70</v>
      </c>
      <c r="L48" s="76">
        <v>1000</v>
      </c>
      <c r="M48" s="63">
        <f>+L48/G18</f>
        <v>1</v>
      </c>
      <c r="N48" s="49"/>
      <c r="O48" s="49"/>
      <c r="P48" s="9"/>
      <c r="V48" s="56"/>
      <c r="W48" s="56"/>
      <c r="X48" s="56"/>
      <c r="Z48" s="56"/>
      <c r="AA48" s="56"/>
      <c r="AB48" s="56"/>
      <c r="AC48" s="56"/>
      <c r="AD48" s="56"/>
      <c r="AE48" s="56"/>
      <c r="AF48" s="56"/>
    </row>
    <row r="49" spans="1:32" x14ac:dyDescent="0.25">
      <c r="A49" s="45"/>
      <c r="B49" s="45"/>
      <c r="C49" s="45"/>
      <c r="D49" s="3"/>
      <c r="E49" s="57"/>
      <c r="F49" s="43"/>
      <c r="G49" s="43"/>
      <c r="H49" s="57"/>
      <c r="I49" s="44"/>
      <c r="J49" s="47"/>
      <c r="K49" s="47"/>
      <c r="L49" s="47"/>
      <c r="M49" s="63">
        <f>SUM(M28:M48)</f>
        <v>2971427.5362416962</v>
      </c>
      <c r="N49" s="49"/>
      <c r="O49" s="49"/>
      <c r="P49" s="9"/>
      <c r="V49" s="56"/>
      <c r="W49" s="56"/>
      <c r="X49" s="56"/>
      <c r="Z49" s="56"/>
      <c r="AA49" s="56"/>
      <c r="AB49" s="56"/>
      <c r="AC49" s="56"/>
      <c r="AD49" s="56"/>
      <c r="AE49" s="56"/>
      <c r="AF49" s="56"/>
    </row>
    <row r="50" spans="1:32" ht="25.5" x14ac:dyDescent="0.25">
      <c r="A50" s="2" t="s">
        <v>89</v>
      </c>
      <c r="B50" s="14" t="s">
        <v>43</v>
      </c>
      <c r="C50" s="14"/>
      <c r="D50" s="3"/>
      <c r="E50" s="45"/>
      <c r="F50" s="45"/>
      <c r="G50" s="45"/>
      <c r="H50" s="45"/>
      <c r="I50" s="46"/>
      <c r="J50" s="46"/>
      <c r="K50" s="46"/>
      <c r="L50" s="8"/>
      <c r="M50" s="73"/>
      <c r="N50" s="8"/>
      <c r="P50" s="9"/>
      <c r="V50" s="56">
        <f>V46/100/3</f>
        <v>426666.66666666669</v>
      </c>
      <c r="W50" s="56">
        <f>W46/100/5</f>
        <v>400000</v>
      </c>
      <c r="X50" s="56">
        <f>X46/100/7</f>
        <v>281155.18374285713</v>
      </c>
      <c r="Z50" s="56"/>
      <c r="AA50" s="56"/>
      <c r="AB50" s="56">
        <f>AB46/100/3</f>
        <v>216333.33333333334</v>
      </c>
      <c r="AC50" s="56">
        <f>AC46/100/5</f>
        <v>200000</v>
      </c>
      <c r="AD50" s="56">
        <f>AD46/100/7</f>
        <v>192857.14285714287</v>
      </c>
      <c r="AE50" s="56"/>
      <c r="AF50" s="56"/>
    </row>
    <row r="51" spans="1:32" x14ac:dyDescent="0.25">
      <c r="A51" s="45"/>
      <c r="B51" s="45"/>
      <c r="C51" s="45" t="s">
        <v>88</v>
      </c>
      <c r="D51" s="3"/>
      <c r="E51" s="58"/>
      <c r="F51" s="50"/>
      <c r="G51" s="50"/>
      <c r="H51" s="43"/>
      <c r="I51" s="47"/>
      <c r="J51" s="47"/>
      <c r="K51" s="47"/>
      <c r="L51" s="59"/>
      <c r="M51" s="48"/>
      <c r="N51" s="8"/>
      <c r="P51" s="9"/>
      <c r="Z51" s="56"/>
      <c r="AA51" s="56"/>
      <c r="AB51" s="56"/>
      <c r="AC51" s="56"/>
      <c r="AD51" s="56"/>
      <c r="AE51" s="56"/>
      <c r="AF51" s="56"/>
    </row>
    <row r="52" spans="1:32" x14ac:dyDescent="0.25">
      <c r="A52" s="45"/>
      <c r="B52" s="45"/>
      <c r="C52" s="45"/>
      <c r="D52" s="45"/>
      <c r="E52" s="45"/>
      <c r="F52" s="2"/>
      <c r="G52" s="2"/>
      <c r="H52" s="51"/>
      <c r="I52" s="52"/>
      <c r="J52" s="52"/>
      <c r="K52" s="52"/>
      <c r="L52" s="59"/>
      <c r="M52" s="48"/>
      <c r="N52" s="8"/>
      <c r="P52" s="9"/>
      <c r="Z52" s="56"/>
      <c r="AA52" s="56"/>
      <c r="AB52" s="56"/>
      <c r="AC52" s="56"/>
      <c r="AD52" s="56"/>
      <c r="AE52" s="56"/>
      <c r="AF52" s="56"/>
    </row>
  </sheetData>
  <mergeCells count="27">
    <mergeCell ref="F25:G25"/>
    <mergeCell ref="H25:I25"/>
    <mergeCell ref="J25:K25"/>
    <mergeCell ref="B25:B26"/>
    <mergeCell ref="A25:A26"/>
    <mergeCell ref="B9:C9"/>
    <mergeCell ref="B10:C10"/>
    <mergeCell ref="B11:C11"/>
    <mergeCell ref="B12:C12"/>
    <mergeCell ref="B13:C13"/>
    <mergeCell ref="B14:C14"/>
    <mergeCell ref="E18:F18"/>
    <mergeCell ref="G18:I18"/>
    <mergeCell ref="E13:I13"/>
    <mergeCell ref="E14:I14"/>
    <mergeCell ref="B16:C16"/>
    <mergeCell ref="E16:F16"/>
    <mergeCell ref="G16:I16"/>
    <mergeCell ref="E17:F17"/>
    <mergeCell ref="G17:I17"/>
    <mergeCell ref="A4:I4"/>
    <mergeCell ref="A5:I5"/>
    <mergeCell ref="A6:I6"/>
    <mergeCell ref="E9:I9"/>
    <mergeCell ref="E10:I10"/>
    <mergeCell ref="E11:I11"/>
    <mergeCell ref="E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69"/>
  <sheetViews>
    <sheetView tabSelected="1" topLeftCell="A48" workbookViewId="0">
      <selection activeCell="M70" sqref="M70"/>
    </sheetView>
  </sheetViews>
  <sheetFormatPr defaultColWidth="8.7109375" defaultRowHeight="15" x14ac:dyDescent="0.25"/>
  <cols>
    <col min="1" max="1" width="6.7109375" style="9" bestFit="1" customWidth="1"/>
    <col min="2" max="2" width="44.140625" style="9" bestFit="1" customWidth="1"/>
    <col min="3" max="3" width="12.42578125" style="9" customWidth="1"/>
    <col min="4" max="4" width="2.7109375" style="9" customWidth="1"/>
    <col min="5" max="5" width="12.28515625" style="9" customWidth="1"/>
    <col min="6" max="6" width="10.28515625" style="9" bestFit="1" customWidth="1"/>
    <col min="7" max="7" width="14.28515625" style="9" bestFit="1" customWidth="1"/>
    <col min="8" max="8" width="10.140625" style="9" bestFit="1" customWidth="1"/>
    <col min="9" max="9" width="18.140625" style="9" customWidth="1"/>
    <col min="10" max="10" width="10.140625" style="9" bestFit="1" customWidth="1"/>
    <col min="11" max="12" width="14.28515625" style="9" bestFit="1" customWidth="1"/>
    <col min="13" max="13" width="16.28515625" style="8" bestFit="1" customWidth="1"/>
    <col min="14" max="14" width="17.85546875" style="73" bestFit="1" customWidth="1"/>
    <col min="15" max="16" width="13.85546875" style="8" bestFit="1" customWidth="1"/>
    <col min="17" max="22" width="8.7109375" style="9"/>
    <col min="23" max="25" width="15.140625" style="9" bestFit="1" customWidth="1"/>
    <col min="26" max="28" width="8.7109375" style="9"/>
    <col min="29" max="29" width="14.42578125" style="9" bestFit="1" customWidth="1"/>
    <col min="30" max="31" width="15.140625" style="9" bestFit="1" customWidth="1"/>
    <col min="32" max="16384" width="8.7109375" style="9"/>
  </cols>
  <sheetData>
    <row r="4" spans="1:16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6"/>
      <c r="K4" s="26"/>
      <c r="L4" s="26"/>
    </row>
    <row r="5" spans="1:16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6"/>
      <c r="K5" s="26"/>
      <c r="L5" s="26"/>
    </row>
    <row r="6" spans="1:16" s="28" customFormat="1" ht="12.9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65"/>
      <c r="K6" s="65"/>
      <c r="L6" s="65"/>
      <c r="M6" s="29"/>
      <c r="N6" s="74"/>
      <c r="O6" s="29"/>
      <c r="P6" s="29"/>
    </row>
    <row r="7" spans="1:16" x14ac:dyDescent="0.25">
      <c r="F7" s="30" t="s">
        <v>2</v>
      </c>
    </row>
    <row r="8" spans="1:16" x14ac:dyDescent="0.25">
      <c r="F8" s="30"/>
    </row>
    <row r="9" spans="1:16" ht="16.5" customHeight="1" x14ac:dyDescent="0.3">
      <c r="A9" s="1">
        <v>1</v>
      </c>
      <c r="B9" s="22" t="s">
        <v>3</v>
      </c>
      <c r="C9" s="23"/>
      <c r="D9" s="85" t="s">
        <v>4</v>
      </c>
      <c r="E9" s="93" t="s">
        <v>90</v>
      </c>
      <c r="F9" s="91"/>
      <c r="G9" s="91"/>
      <c r="H9" s="91"/>
      <c r="I9" s="92"/>
      <c r="J9" s="7"/>
      <c r="K9" s="7"/>
      <c r="L9" s="7"/>
    </row>
    <row r="10" spans="1:16" x14ac:dyDescent="0.3">
      <c r="A10" s="1">
        <v>2</v>
      </c>
      <c r="B10" s="22" t="s">
        <v>6</v>
      </c>
      <c r="C10" s="23"/>
      <c r="D10" s="85" t="s">
        <v>4</v>
      </c>
      <c r="E10" s="94" t="s">
        <v>91</v>
      </c>
      <c r="F10" s="11"/>
      <c r="G10" s="11"/>
      <c r="H10" s="11"/>
      <c r="I10" s="89"/>
      <c r="J10" s="7"/>
      <c r="K10" s="7"/>
      <c r="L10" s="7"/>
    </row>
    <row r="11" spans="1:16" x14ac:dyDescent="0.3">
      <c r="A11" s="1">
        <v>3</v>
      </c>
      <c r="B11" s="22" t="s">
        <v>8</v>
      </c>
      <c r="C11" s="23"/>
      <c r="D11" s="85" t="s">
        <v>4</v>
      </c>
      <c r="E11" s="94" t="s">
        <v>92</v>
      </c>
      <c r="F11" s="11"/>
      <c r="G11" s="11"/>
      <c r="H11" s="11"/>
      <c r="I11" s="89"/>
      <c r="J11" s="7"/>
      <c r="K11" s="7"/>
      <c r="L11" s="7"/>
    </row>
    <row r="12" spans="1:16" x14ac:dyDescent="0.3">
      <c r="A12" s="1">
        <v>4</v>
      </c>
      <c r="B12" s="22" t="s">
        <v>10</v>
      </c>
      <c r="C12" s="23"/>
      <c r="D12" s="85" t="s">
        <v>4</v>
      </c>
      <c r="E12" s="94" t="s">
        <v>93</v>
      </c>
      <c r="F12" s="11"/>
      <c r="G12" s="11"/>
      <c r="H12" s="11"/>
      <c r="I12" s="89"/>
      <c r="J12" s="7"/>
      <c r="K12" s="7"/>
      <c r="L12" s="7"/>
    </row>
    <row r="13" spans="1:16" x14ac:dyDescent="0.3">
      <c r="A13" s="1">
        <v>5</v>
      </c>
      <c r="B13" s="22" t="s">
        <v>12</v>
      </c>
      <c r="C13" s="23"/>
      <c r="D13" s="85" t="s">
        <v>4</v>
      </c>
      <c r="E13" s="94" t="s">
        <v>94</v>
      </c>
      <c r="F13" s="11"/>
      <c r="G13" s="11"/>
      <c r="H13" s="11"/>
      <c r="I13" s="89"/>
      <c r="J13" s="7"/>
      <c r="K13" s="7"/>
      <c r="L13" s="7"/>
    </row>
    <row r="14" spans="1:16" x14ac:dyDescent="0.3">
      <c r="A14" s="1">
        <v>6</v>
      </c>
      <c r="B14" s="22" t="s">
        <v>14</v>
      </c>
      <c r="C14" s="23"/>
      <c r="D14" s="85" t="s">
        <v>4</v>
      </c>
      <c r="E14" s="95" t="s">
        <v>95</v>
      </c>
      <c r="F14" s="88"/>
      <c r="G14" s="88"/>
      <c r="H14" s="88"/>
      <c r="I14" s="90"/>
      <c r="J14" s="7"/>
      <c r="K14" s="7"/>
      <c r="L14" s="7"/>
    </row>
    <row r="15" spans="1:16" x14ac:dyDescent="0.25">
      <c r="A15" s="1"/>
      <c r="B15" s="31"/>
      <c r="C15" s="32"/>
      <c r="D15" s="85"/>
      <c r="E15" s="86"/>
      <c r="F15" s="81"/>
      <c r="G15" s="81"/>
      <c r="H15" s="81"/>
      <c r="I15" s="87"/>
      <c r="J15" s="7"/>
      <c r="K15" s="7"/>
      <c r="L15" s="7"/>
    </row>
    <row r="16" spans="1:16" s="36" customFormat="1" ht="12.75" x14ac:dyDescent="0.25">
      <c r="A16" s="1" t="s">
        <v>48</v>
      </c>
      <c r="B16" s="20" t="s">
        <v>49</v>
      </c>
      <c r="C16" s="21"/>
      <c r="D16" s="19"/>
      <c r="E16" s="20" t="s">
        <v>50</v>
      </c>
      <c r="F16" s="33"/>
      <c r="G16" s="33" t="s">
        <v>51</v>
      </c>
      <c r="H16" s="33"/>
      <c r="I16" s="21"/>
      <c r="J16" s="66"/>
      <c r="K16" s="66"/>
      <c r="L16" s="66"/>
      <c r="M16" s="35"/>
      <c r="N16" s="53"/>
      <c r="O16" s="35"/>
      <c r="P16" s="35"/>
    </row>
    <row r="17" spans="1:16" ht="25.5" x14ac:dyDescent="0.25">
      <c r="A17" s="1"/>
      <c r="B17" s="37" t="s">
        <v>52</v>
      </c>
      <c r="C17" s="64" t="s">
        <v>53</v>
      </c>
      <c r="D17" s="3"/>
      <c r="E17" s="38"/>
      <c r="F17" s="39"/>
      <c r="G17" s="39"/>
      <c r="H17" s="39"/>
      <c r="I17" s="40"/>
      <c r="J17" s="44"/>
      <c r="K17" s="44"/>
      <c r="L17" s="44"/>
    </row>
    <row r="18" spans="1:16" x14ac:dyDescent="0.25">
      <c r="A18" s="1">
        <v>1</v>
      </c>
      <c r="B18" s="37" t="s">
        <v>96</v>
      </c>
      <c r="C18" s="19" t="s">
        <v>97</v>
      </c>
      <c r="D18" s="3"/>
      <c r="E18" s="20">
        <v>30</v>
      </c>
      <c r="F18" s="33"/>
      <c r="G18" s="33">
        <v>100</v>
      </c>
      <c r="H18" s="33"/>
      <c r="I18" s="21"/>
      <c r="J18" s="44"/>
      <c r="K18" s="44"/>
      <c r="L18" s="44"/>
    </row>
    <row r="19" spans="1:16" x14ac:dyDescent="0.25">
      <c r="A19" s="1">
        <v>2</v>
      </c>
      <c r="B19" s="37"/>
      <c r="C19" s="19"/>
      <c r="D19" s="3"/>
      <c r="E19" s="16"/>
      <c r="F19" s="17"/>
      <c r="G19" s="17"/>
      <c r="H19" s="17"/>
      <c r="I19" s="18"/>
      <c r="J19" s="7"/>
      <c r="K19" s="7"/>
      <c r="L19" s="7"/>
    </row>
    <row r="20" spans="1:16" x14ac:dyDescent="0.25">
      <c r="A20" s="1"/>
      <c r="B20" s="37"/>
      <c r="C20" s="19"/>
      <c r="D20" s="3"/>
      <c r="E20" s="16"/>
      <c r="F20" s="17"/>
      <c r="G20" s="17"/>
      <c r="H20" s="17"/>
      <c r="I20" s="18"/>
      <c r="J20" s="7"/>
      <c r="K20" s="7"/>
      <c r="L20" s="7"/>
    </row>
    <row r="21" spans="1:16" x14ac:dyDescent="0.25">
      <c r="A21" s="1">
        <v>7</v>
      </c>
      <c r="B21" s="1" t="s">
        <v>54</v>
      </c>
      <c r="C21" s="2"/>
      <c r="D21" s="3"/>
      <c r="E21" s="16" t="s">
        <v>56</v>
      </c>
      <c r="F21" s="17"/>
      <c r="G21" s="17"/>
      <c r="H21" s="17"/>
      <c r="I21" s="18"/>
      <c r="J21" s="7"/>
      <c r="K21" s="7"/>
      <c r="L21" s="7"/>
    </row>
    <row r="22" spans="1:16" s="84" customFormat="1" x14ac:dyDescent="0.3">
      <c r="A22" s="1" t="s">
        <v>55</v>
      </c>
      <c r="B22" s="12" t="s">
        <v>98</v>
      </c>
      <c r="C22" s="2"/>
      <c r="D22" s="3"/>
      <c r="E22" s="16"/>
      <c r="F22" s="17"/>
      <c r="G22" s="17"/>
      <c r="H22" s="17"/>
      <c r="I22" s="18"/>
      <c r="J22" s="81"/>
      <c r="K22" s="81"/>
      <c r="L22" s="81"/>
      <c r="M22" s="82"/>
      <c r="N22" s="83"/>
      <c r="O22" s="82"/>
      <c r="P22" s="82"/>
    </row>
    <row r="23" spans="1:16" x14ac:dyDescent="0.25">
      <c r="A23" s="34"/>
      <c r="B23" s="34"/>
      <c r="C23" s="79"/>
      <c r="D23" s="44"/>
      <c r="E23" s="7"/>
      <c r="F23" s="7"/>
      <c r="G23" s="7"/>
      <c r="H23" s="7"/>
      <c r="I23" s="7"/>
      <c r="J23" s="7"/>
      <c r="K23" s="7"/>
      <c r="L23" s="7"/>
    </row>
    <row r="24" spans="1:16" ht="27.75" customHeight="1" x14ac:dyDescent="0.25">
      <c r="A24" s="34"/>
      <c r="B24" s="34" t="s">
        <v>57</v>
      </c>
      <c r="C24" s="7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80"/>
    </row>
    <row r="25" spans="1:16" ht="38.25" x14ac:dyDescent="0.25">
      <c r="A25" s="70"/>
      <c r="B25" s="70" t="s">
        <v>58</v>
      </c>
      <c r="C25" s="2" t="s">
        <v>59</v>
      </c>
      <c r="D25" s="3"/>
      <c r="E25" s="64" t="s">
        <v>60</v>
      </c>
      <c r="F25" s="20" t="s">
        <v>63</v>
      </c>
      <c r="G25" s="21"/>
      <c r="H25" s="20" t="s">
        <v>64</v>
      </c>
      <c r="I25" s="21"/>
      <c r="J25" s="20" t="s">
        <v>65</v>
      </c>
      <c r="K25" s="21"/>
      <c r="L25" s="37" t="s">
        <v>72</v>
      </c>
      <c r="M25" s="75" t="s">
        <v>71</v>
      </c>
      <c r="N25" s="8"/>
      <c r="P25" s="9"/>
    </row>
    <row r="26" spans="1:16" ht="51" x14ac:dyDescent="0.25">
      <c r="A26" s="71"/>
      <c r="B26" s="71"/>
      <c r="C26" s="64" t="s">
        <v>66</v>
      </c>
      <c r="D26" s="3"/>
      <c r="E26" s="68" t="s">
        <v>67</v>
      </c>
      <c r="F26" s="19" t="s">
        <v>62</v>
      </c>
      <c r="G26" s="19" t="s">
        <v>61</v>
      </c>
      <c r="H26" s="19" t="s">
        <v>62</v>
      </c>
      <c r="I26" s="19" t="s">
        <v>61</v>
      </c>
      <c r="J26" s="19" t="s">
        <v>62</v>
      </c>
      <c r="K26" s="19" t="s">
        <v>61</v>
      </c>
      <c r="L26" s="76"/>
      <c r="M26" s="43"/>
      <c r="N26" s="8"/>
      <c r="P26" s="9"/>
    </row>
    <row r="27" spans="1:16" x14ac:dyDescent="0.25">
      <c r="A27" s="1"/>
      <c r="C27" s="2"/>
      <c r="D27" s="3"/>
      <c r="E27" s="42"/>
      <c r="F27" s="43"/>
      <c r="G27" s="43"/>
      <c r="H27" s="43"/>
      <c r="I27" s="43"/>
      <c r="J27" s="43"/>
      <c r="K27" s="43"/>
      <c r="L27" s="76"/>
      <c r="M27" s="43"/>
      <c r="N27" s="8"/>
      <c r="P27" s="9"/>
    </row>
    <row r="28" spans="1:16" x14ac:dyDescent="0.3">
      <c r="A28" s="1"/>
      <c r="B28" s="96" t="s">
        <v>99</v>
      </c>
      <c r="C28" s="2" t="s">
        <v>68</v>
      </c>
      <c r="D28" s="3"/>
      <c r="E28" s="72" t="s">
        <v>97</v>
      </c>
      <c r="F28" s="43">
        <v>1</v>
      </c>
      <c r="G28" s="69" t="s">
        <v>97</v>
      </c>
      <c r="H28" s="97">
        <v>5</v>
      </c>
      <c r="I28" s="96" t="s">
        <v>100</v>
      </c>
      <c r="J28" s="43">
        <v>1</v>
      </c>
      <c r="K28" s="69" t="s">
        <v>70</v>
      </c>
      <c r="L28" s="76">
        <v>400000</v>
      </c>
      <c r="M28" s="43">
        <f>(+H28*L28)/E18</f>
        <v>66666.666666666672</v>
      </c>
      <c r="N28" s="8"/>
      <c r="P28" s="9"/>
    </row>
    <row r="29" spans="1:16" x14ac:dyDescent="0.3">
      <c r="A29" s="1"/>
      <c r="B29" s="96" t="s">
        <v>101</v>
      </c>
      <c r="C29" s="2" t="s">
        <v>68</v>
      </c>
      <c r="D29" s="3"/>
      <c r="E29" s="72" t="s">
        <v>97</v>
      </c>
      <c r="F29" s="43">
        <v>1</v>
      </c>
      <c r="G29" s="69" t="s">
        <v>97</v>
      </c>
      <c r="H29" s="97">
        <f>2*5</f>
        <v>10</v>
      </c>
      <c r="I29" s="96" t="s">
        <v>100</v>
      </c>
      <c r="J29" s="43">
        <v>1</v>
      </c>
      <c r="K29" s="69" t="s">
        <v>70</v>
      </c>
      <c r="L29" s="76">
        <v>400000</v>
      </c>
      <c r="M29" s="43">
        <f>(+H29*L29)/30</f>
        <v>133333.33333333334</v>
      </c>
      <c r="N29" s="8"/>
      <c r="P29" s="9"/>
    </row>
    <row r="30" spans="1:16" x14ac:dyDescent="0.25">
      <c r="A30" s="1"/>
      <c r="B30" s="41"/>
      <c r="C30" s="2"/>
      <c r="D30" s="3"/>
      <c r="E30" s="72"/>
      <c r="F30" s="43"/>
      <c r="G30" s="69"/>
      <c r="H30" s="42"/>
      <c r="I30" s="69"/>
      <c r="J30" s="43"/>
      <c r="K30" s="69"/>
      <c r="L30" s="76"/>
      <c r="M30" s="43"/>
      <c r="N30" s="8"/>
      <c r="P30" s="9"/>
    </row>
    <row r="31" spans="1:16" x14ac:dyDescent="0.25">
      <c r="A31" s="1"/>
      <c r="B31" s="1"/>
      <c r="C31" s="2"/>
      <c r="D31" s="3"/>
      <c r="E31" s="16"/>
      <c r="F31" s="17"/>
      <c r="G31" s="17"/>
      <c r="H31" s="18"/>
      <c r="I31" s="7"/>
      <c r="J31" s="7"/>
      <c r="K31" s="7"/>
      <c r="L31" s="8"/>
      <c r="M31" s="77"/>
      <c r="N31" s="8"/>
      <c r="P31" s="9"/>
    </row>
    <row r="32" spans="1:16" x14ac:dyDescent="0.25">
      <c r="A32" s="45"/>
      <c r="B32" s="45"/>
      <c r="C32" s="45"/>
      <c r="D32" s="3"/>
      <c r="E32" s="45"/>
      <c r="F32" s="2"/>
      <c r="G32" s="2"/>
      <c r="H32" s="51"/>
      <c r="I32" s="52"/>
      <c r="J32" s="52"/>
      <c r="K32" s="52"/>
      <c r="L32" s="49"/>
      <c r="M32" s="63"/>
      <c r="N32" s="49"/>
      <c r="O32" s="49"/>
      <c r="P32" s="9"/>
    </row>
    <row r="33" spans="1:32" x14ac:dyDescent="0.2">
      <c r="A33" s="2" t="s">
        <v>73</v>
      </c>
      <c r="B33" s="98" t="s">
        <v>102</v>
      </c>
      <c r="C33" s="2"/>
      <c r="D33" s="3"/>
      <c r="E33" s="45"/>
      <c r="F33" s="45"/>
      <c r="G33" s="45"/>
      <c r="H33" s="45"/>
      <c r="I33" s="46"/>
      <c r="J33" s="46"/>
      <c r="K33" s="46"/>
      <c r="L33" s="49"/>
      <c r="M33" s="63"/>
      <c r="N33" s="49"/>
      <c r="O33" s="49"/>
      <c r="P33" s="9"/>
    </row>
    <row r="34" spans="1:32" x14ac:dyDescent="0.25">
      <c r="A34" s="45" t="s">
        <v>74</v>
      </c>
      <c r="B34" s="15" t="s">
        <v>103</v>
      </c>
      <c r="C34" s="2" t="s">
        <v>68</v>
      </c>
      <c r="D34" s="3"/>
      <c r="E34" s="72" t="s">
        <v>96</v>
      </c>
      <c r="F34" s="43">
        <v>1</v>
      </c>
      <c r="G34" s="69" t="s">
        <v>96</v>
      </c>
      <c r="H34" s="102">
        <v>1</v>
      </c>
      <c r="I34" s="102" t="s">
        <v>46</v>
      </c>
      <c r="J34" s="43">
        <v>1</v>
      </c>
      <c r="K34" s="69" t="s">
        <v>70</v>
      </c>
      <c r="L34" s="103">
        <v>10000</v>
      </c>
      <c r="M34" s="63">
        <f>+H34*L34</f>
        <v>10000</v>
      </c>
      <c r="N34" s="49"/>
      <c r="O34" s="49"/>
      <c r="P34" s="9"/>
    </row>
    <row r="35" spans="1:32" x14ac:dyDescent="0.25">
      <c r="A35" s="45" t="s">
        <v>75</v>
      </c>
      <c r="B35" s="15" t="s">
        <v>104</v>
      </c>
      <c r="C35" s="2" t="s">
        <v>68</v>
      </c>
      <c r="D35" s="3"/>
      <c r="E35" s="72" t="s">
        <v>96</v>
      </c>
      <c r="F35" s="43">
        <v>1</v>
      </c>
      <c r="G35" s="69" t="s">
        <v>96</v>
      </c>
      <c r="H35" s="102">
        <v>1</v>
      </c>
      <c r="I35" s="102" t="s">
        <v>46</v>
      </c>
      <c r="J35" s="43">
        <v>1</v>
      </c>
      <c r="K35" s="69" t="s">
        <v>70</v>
      </c>
      <c r="L35" s="103">
        <v>10000</v>
      </c>
      <c r="M35" s="63">
        <f t="shared" ref="M35:M61" si="0">+H35*L35</f>
        <v>10000</v>
      </c>
      <c r="N35" s="49"/>
      <c r="O35" s="49"/>
      <c r="P35" s="9"/>
    </row>
    <row r="36" spans="1:32" x14ac:dyDescent="0.25">
      <c r="A36" s="45" t="s">
        <v>76</v>
      </c>
      <c r="B36" s="15" t="s">
        <v>105</v>
      </c>
      <c r="C36" s="2" t="s">
        <v>68</v>
      </c>
      <c r="D36" s="3"/>
      <c r="E36" s="72" t="s">
        <v>96</v>
      </c>
      <c r="F36" s="43">
        <v>1</v>
      </c>
      <c r="G36" s="69" t="s">
        <v>96</v>
      </c>
      <c r="H36" s="102">
        <v>1</v>
      </c>
      <c r="I36" s="102" t="s">
        <v>46</v>
      </c>
      <c r="J36" s="43">
        <v>1</v>
      </c>
      <c r="K36" s="69" t="s">
        <v>70</v>
      </c>
      <c r="L36" s="103">
        <v>5000</v>
      </c>
      <c r="M36" s="63">
        <f t="shared" si="0"/>
        <v>5000</v>
      </c>
      <c r="N36" s="49"/>
      <c r="O36" s="49"/>
      <c r="P36" s="9"/>
    </row>
    <row r="37" spans="1:32" x14ac:dyDescent="0.25">
      <c r="A37" s="45" t="s">
        <v>77</v>
      </c>
      <c r="B37" s="15" t="s">
        <v>106</v>
      </c>
      <c r="C37" s="2" t="s">
        <v>68</v>
      </c>
      <c r="D37" s="3"/>
      <c r="E37" s="72" t="s">
        <v>96</v>
      </c>
      <c r="F37" s="43">
        <v>1</v>
      </c>
      <c r="G37" s="69" t="s">
        <v>96</v>
      </c>
      <c r="H37" s="102">
        <v>1</v>
      </c>
      <c r="I37" s="102" t="s">
        <v>46</v>
      </c>
      <c r="J37" s="43">
        <v>1</v>
      </c>
      <c r="K37" s="69" t="s">
        <v>70</v>
      </c>
      <c r="L37" s="103">
        <v>5000</v>
      </c>
      <c r="M37" s="63">
        <f t="shared" si="0"/>
        <v>5000</v>
      </c>
      <c r="N37" s="49"/>
      <c r="O37" s="49"/>
      <c r="P37" s="9"/>
    </row>
    <row r="38" spans="1:32" x14ac:dyDescent="0.25">
      <c r="A38" s="45" t="s">
        <v>78</v>
      </c>
      <c r="B38" s="15" t="s">
        <v>107</v>
      </c>
      <c r="C38" s="2" t="s">
        <v>68</v>
      </c>
      <c r="D38" s="3"/>
      <c r="E38" s="72" t="s">
        <v>96</v>
      </c>
      <c r="F38" s="43">
        <v>1</v>
      </c>
      <c r="G38" s="69" t="s">
        <v>96</v>
      </c>
      <c r="H38" s="102">
        <v>1</v>
      </c>
      <c r="I38" s="102" t="s">
        <v>46</v>
      </c>
      <c r="J38" s="43">
        <v>1</v>
      </c>
      <c r="K38" s="69" t="s">
        <v>70</v>
      </c>
      <c r="L38" s="103">
        <v>5000</v>
      </c>
      <c r="M38" s="63">
        <f t="shared" si="0"/>
        <v>5000</v>
      </c>
      <c r="N38" s="49"/>
      <c r="O38" s="49"/>
      <c r="P38" s="9"/>
    </row>
    <row r="39" spans="1:32" x14ac:dyDescent="0.25">
      <c r="A39" s="45" t="s">
        <v>79</v>
      </c>
      <c r="B39" s="15" t="s">
        <v>108</v>
      </c>
      <c r="C39" s="2" t="s">
        <v>68</v>
      </c>
      <c r="D39" s="3"/>
      <c r="E39" s="72" t="s">
        <v>96</v>
      </c>
      <c r="F39" s="43">
        <v>1</v>
      </c>
      <c r="G39" s="69" t="s">
        <v>96</v>
      </c>
      <c r="H39" s="102">
        <v>1</v>
      </c>
      <c r="I39" s="102" t="s">
        <v>45</v>
      </c>
      <c r="J39" s="43">
        <v>1</v>
      </c>
      <c r="K39" s="69" t="s">
        <v>70</v>
      </c>
      <c r="L39" s="103">
        <v>47500</v>
      </c>
      <c r="M39" s="63">
        <f t="shared" si="0"/>
        <v>47500</v>
      </c>
      <c r="N39" s="49"/>
      <c r="O39" s="49"/>
      <c r="P39" s="9"/>
    </row>
    <row r="40" spans="1:32" x14ac:dyDescent="0.25">
      <c r="A40" s="45" t="s">
        <v>80</v>
      </c>
      <c r="B40" s="15" t="s">
        <v>109</v>
      </c>
      <c r="C40" s="2" t="s">
        <v>68</v>
      </c>
      <c r="D40" s="3"/>
      <c r="E40" s="72" t="s">
        <v>96</v>
      </c>
      <c r="F40" s="43">
        <v>1</v>
      </c>
      <c r="G40" s="69" t="s">
        <v>96</v>
      </c>
      <c r="H40" s="102">
        <v>1</v>
      </c>
      <c r="I40" s="102" t="s">
        <v>45</v>
      </c>
      <c r="J40" s="43">
        <v>1</v>
      </c>
      <c r="K40" s="69" t="s">
        <v>70</v>
      </c>
      <c r="L40" s="103">
        <v>80000</v>
      </c>
      <c r="M40" s="63">
        <f t="shared" si="0"/>
        <v>80000</v>
      </c>
      <c r="N40" s="49"/>
      <c r="O40" s="49"/>
      <c r="P40" s="9"/>
    </row>
    <row r="41" spans="1:32" x14ac:dyDescent="0.25">
      <c r="A41" s="45" t="s">
        <v>81</v>
      </c>
      <c r="B41" s="15" t="s">
        <v>110</v>
      </c>
      <c r="C41" s="2" t="s">
        <v>68</v>
      </c>
      <c r="D41" s="3"/>
      <c r="E41" s="72" t="s">
        <v>96</v>
      </c>
      <c r="F41" s="43">
        <v>1</v>
      </c>
      <c r="G41" s="69" t="s">
        <v>96</v>
      </c>
      <c r="H41" s="102">
        <v>1</v>
      </c>
      <c r="I41" s="102" t="s">
        <v>45</v>
      </c>
      <c r="J41" s="43">
        <v>1</v>
      </c>
      <c r="K41" s="69" t="s">
        <v>70</v>
      </c>
      <c r="L41" s="103">
        <v>90000</v>
      </c>
      <c r="M41" s="63">
        <f t="shared" si="0"/>
        <v>90000</v>
      </c>
      <c r="N41" s="49"/>
      <c r="O41" s="49"/>
      <c r="P41" s="9"/>
    </row>
    <row r="42" spans="1:32" x14ac:dyDescent="0.25">
      <c r="A42" s="45" t="s">
        <v>127</v>
      </c>
      <c r="B42" s="15" t="s">
        <v>111</v>
      </c>
      <c r="C42" s="2" t="s">
        <v>68</v>
      </c>
      <c r="D42" s="3"/>
      <c r="E42" s="72" t="s">
        <v>96</v>
      </c>
      <c r="F42" s="43">
        <v>1</v>
      </c>
      <c r="G42" s="69" t="s">
        <v>96</v>
      </c>
      <c r="H42" s="102">
        <v>1</v>
      </c>
      <c r="I42" s="102" t="s">
        <v>143</v>
      </c>
      <c r="J42" s="43">
        <v>1</v>
      </c>
      <c r="K42" s="69" t="s">
        <v>70</v>
      </c>
      <c r="L42" s="103">
        <v>10000</v>
      </c>
      <c r="M42" s="63">
        <f t="shared" si="0"/>
        <v>10000</v>
      </c>
      <c r="N42" s="49"/>
      <c r="O42" s="49"/>
      <c r="P42" s="9"/>
    </row>
    <row r="43" spans="1:32" x14ac:dyDescent="0.25">
      <c r="A43" s="45" t="s">
        <v>128</v>
      </c>
      <c r="B43" s="15" t="s">
        <v>112</v>
      </c>
      <c r="C43" s="2" t="s">
        <v>68</v>
      </c>
      <c r="D43" s="3"/>
      <c r="E43" s="72" t="s">
        <v>96</v>
      </c>
      <c r="F43" s="43">
        <v>1</v>
      </c>
      <c r="G43" s="69" t="s">
        <v>96</v>
      </c>
      <c r="H43" s="102">
        <v>1</v>
      </c>
      <c r="I43" s="102" t="s">
        <v>46</v>
      </c>
      <c r="J43" s="43">
        <v>1</v>
      </c>
      <c r="K43" s="69" t="s">
        <v>70</v>
      </c>
      <c r="L43" s="103">
        <v>4000</v>
      </c>
      <c r="M43" s="63">
        <f t="shared" si="0"/>
        <v>4000</v>
      </c>
      <c r="N43" s="49"/>
      <c r="O43" s="49"/>
      <c r="P43" s="9"/>
      <c r="Z43" s="56"/>
      <c r="AA43" s="56"/>
      <c r="AB43" s="56"/>
      <c r="AC43" s="56"/>
      <c r="AD43" s="56"/>
      <c r="AE43" s="56"/>
      <c r="AF43" s="56"/>
    </row>
    <row r="44" spans="1:32" x14ac:dyDescent="0.25">
      <c r="A44" s="45" t="s">
        <v>129</v>
      </c>
      <c r="B44" s="15" t="s">
        <v>113</v>
      </c>
      <c r="C44" s="2" t="s">
        <v>68</v>
      </c>
      <c r="D44" s="3"/>
      <c r="E44" s="72" t="s">
        <v>96</v>
      </c>
      <c r="F44" s="43">
        <v>1</v>
      </c>
      <c r="G44" s="69" t="s">
        <v>96</v>
      </c>
      <c r="H44" s="102">
        <v>1</v>
      </c>
      <c r="I44" s="102" t="s">
        <v>144</v>
      </c>
      <c r="J44" s="43">
        <v>1</v>
      </c>
      <c r="K44" s="69" t="s">
        <v>70</v>
      </c>
      <c r="L44" s="103">
        <v>15000</v>
      </c>
      <c r="M44" s="63">
        <f t="shared" si="0"/>
        <v>15000</v>
      </c>
      <c r="N44" s="49"/>
      <c r="O44" s="49"/>
      <c r="P44" s="9"/>
      <c r="Z44" s="56"/>
      <c r="AA44" s="56"/>
      <c r="AB44" s="56"/>
      <c r="AC44" s="56"/>
      <c r="AD44" s="56"/>
      <c r="AE44" s="56"/>
      <c r="AF44" s="56"/>
    </row>
    <row r="45" spans="1:32" x14ac:dyDescent="0.25">
      <c r="A45" s="45" t="s">
        <v>130</v>
      </c>
      <c r="B45" s="15" t="s">
        <v>114</v>
      </c>
      <c r="C45" s="2" t="s">
        <v>68</v>
      </c>
      <c r="D45" s="3"/>
      <c r="E45" s="72" t="s">
        <v>96</v>
      </c>
      <c r="F45" s="43">
        <v>1</v>
      </c>
      <c r="G45" s="69" t="s">
        <v>96</v>
      </c>
      <c r="H45" s="102">
        <v>1</v>
      </c>
      <c r="I45" s="102" t="s">
        <v>46</v>
      </c>
      <c r="J45" s="43">
        <v>1</v>
      </c>
      <c r="K45" s="69" t="s">
        <v>70</v>
      </c>
      <c r="L45" s="104">
        <v>5000</v>
      </c>
      <c r="M45" s="63">
        <f t="shared" si="0"/>
        <v>5000</v>
      </c>
      <c r="N45" s="49"/>
      <c r="O45" s="49"/>
      <c r="P45" s="9"/>
      <c r="Z45" s="56"/>
      <c r="AA45" s="56"/>
      <c r="AB45" s="56"/>
      <c r="AC45" s="56"/>
      <c r="AD45" s="56"/>
      <c r="AE45" s="56"/>
      <c r="AF45" s="56"/>
    </row>
    <row r="46" spans="1:32" x14ac:dyDescent="0.25">
      <c r="A46" s="45" t="s">
        <v>131</v>
      </c>
      <c r="B46" s="15" t="s">
        <v>115</v>
      </c>
      <c r="C46" s="2" t="s">
        <v>68</v>
      </c>
      <c r="D46" s="3"/>
      <c r="E46" s="72" t="s">
        <v>96</v>
      </c>
      <c r="F46" s="43">
        <v>1</v>
      </c>
      <c r="G46" s="69" t="s">
        <v>96</v>
      </c>
      <c r="H46" s="102">
        <v>1</v>
      </c>
      <c r="I46" s="102" t="s">
        <v>47</v>
      </c>
      <c r="J46" s="43">
        <v>1</v>
      </c>
      <c r="K46" s="69" t="s">
        <v>70</v>
      </c>
      <c r="L46" s="104">
        <v>5000</v>
      </c>
      <c r="M46" s="63">
        <f t="shared" si="0"/>
        <v>5000</v>
      </c>
      <c r="N46" s="49"/>
      <c r="O46" s="49"/>
      <c r="P46" s="9"/>
      <c r="V46" s="56">
        <v>128000000</v>
      </c>
      <c r="W46" s="56">
        <v>200000000</v>
      </c>
      <c r="X46" s="56">
        <v>196808628.62</v>
      </c>
      <c r="Z46" s="56"/>
      <c r="AA46" s="56"/>
      <c r="AB46" s="56">
        <v>64900000</v>
      </c>
      <c r="AC46" s="56">
        <v>100000000</v>
      </c>
      <c r="AD46" s="56">
        <v>135000000</v>
      </c>
      <c r="AE46" s="56"/>
      <c r="AF46" s="56"/>
    </row>
    <row r="47" spans="1:32" x14ac:dyDescent="0.25">
      <c r="A47" s="45" t="s">
        <v>132</v>
      </c>
      <c r="B47" s="15" t="s">
        <v>116</v>
      </c>
      <c r="C47" s="2" t="s">
        <v>68</v>
      </c>
      <c r="D47" s="3"/>
      <c r="E47" s="72" t="s">
        <v>96</v>
      </c>
      <c r="F47" s="43">
        <v>1</v>
      </c>
      <c r="G47" s="69" t="s">
        <v>96</v>
      </c>
      <c r="H47" s="102">
        <v>1</v>
      </c>
      <c r="I47" s="102" t="s">
        <v>47</v>
      </c>
      <c r="J47" s="43">
        <v>1</v>
      </c>
      <c r="K47" s="69" t="s">
        <v>70</v>
      </c>
      <c r="L47" s="104">
        <v>5000</v>
      </c>
      <c r="M47" s="63">
        <f t="shared" si="0"/>
        <v>5000</v>
      </c>
      <c r="N47" s="49"/>
      <c r="O47" s="49"/>
      <c r="P47" s="9"/>
      <c r="V47" s="56"/>
      <c r="W47" s="56"/>
      <c r="X47" s="56"/>
      <c r="Z47" s="56"/>
      <c r="AA47" s="56"/>
      <c r="AB47" s="56"/>
      <c r="AC47" s="56"/>
      <c r="AD47" s="56"/>
      <c r="AE47" s="56"/>
      <c r="AF47" s="56"/>
    </row>
    <row r="48" spans="1:32" x14ac:dyDescent="0.25">
      <c r="A48" s="45" t="s">
        <v>133</v>
      </c>
      <c r="B48" s="15" t="s">
        <v>117</v>
      </c>
      <c r="C48" s="2" t="s">
        <v>68</v>
      </c>
      <c r="D48" s="3"/>
      <c r="E48" s="72" t="s">
        <v>96</v>
      </c>
      <c r="F48" s="43">
        <v>1</v>
      </c>
      <c r="G48" s="69" t="s">
        <v>96</v>
      </c>
      <c r="H48" s="102">
        <v>1</v>
      </c>
      <c r="I48" s="102" t="s">
        <v>144</v>
      </c>
      <c r="J48" s="43">
        <v>1</v>
      </c>
      <c r="K48" s="69" t="s">
        <v>70</v>
      </c>
      <c r="L48" s="104">
        <v>15000</v>
      </c>
      <c r="M48" s="63">
        <f t="shared" si="0"/>
        <v>15000</v>
      </c>
      <c r="N48" s="49"/>
      <c r="O48" s="49"/>
      <c r="P48" s="9"/>
      <c r="V48" s="56"/>
      <c r="W48" s="56"/>
      <c r="X48" s="56"/>
      <c r="Z48" s="56"/>
      <c r="AA48" s="56"/>
      <c r="AB48" s="56"/>
      <c r="AC48" s="56"/>
      <c r="AD48" s="56"/>
      <c r="AE48" s="56"/>
      <c r="AF48" s="56"/>
    </row>
    <row r="49" spans="1:32" x14ac:dyDescent="0.25">
      <c r="A49" s="45" t="s">
        <v>134</v>
      </c>
      <c r="B49" s="15" t="s">
        <v>118</v>
      </c>
      <c r="C49" s="2" t="s">
        <v>68</v>
      </c>
      <c r="D49" s="3"/>
      <c r="E49" s="72" t="s">
        <v>96</v>
      </c>
      <c r="F49" s="43">
        <v>1</v>
      </c>
      <c r="G49" s="69" t="s">
        <v>96</v>
      </c>
      <c r="H49" s="102">
        <v>1</v>
      </c>
      <c r="I49" s="102" t="s">
        <v>145</v>
      </c>
      <c r="J49" s="43">
        <v>1</v>
      </c>
      <c r="K49" s="69" t="s">
        <v>70</v>
      </c>
      <c r="L49" s="104">
        <v>130000</v>
      </c>
      <c r="M49" s="63">
        <f t="shared" si="0"/>
        <v>130000</v>
      </c>
      <c r="N49" s="49"/>
      <c r="O49" s="49"/>
      <c r="P49" s="9"/>
      <c r="V49" s="56"/>
      <c r="W49" s="56"/>
      <c r="X49" s="56"/>
      <c r="Z49" s="56"/>
      <c r="AA49" s="56"/>
      <c r="AB49" s="56"/>
      <c r="AC49" s="56"/>
      <c r="AD49" s="56"/>
      <c r="AE49" s="56"/>
      <c r="AF49" s="56"/>
    </row>
    <row r="50" spans="1:32" x14ac:dyDescent="0.3">
      <c r="A50" s="45" t="s">
        <v>135</v>
      </c>
      <c r="B50" s="12" t="s">
        <v>119</v>
      </c>
      <c r="C50" s="2" t="s">
        <v>68</v>
      </c>
      <c r="D50" s="3"/>
      <c r="E50" s="72" t="s">
        <v>96</v>
      </c>
      <c r="F50" s="43">
        <v>1</v>
      </c>
      <c r="G50" s="69" t="s">
        <v>96</v>
      </c>
      <c r="H50" s="24">
        <v>1</v>
      </c>
      <c r="I50" s="24" t="s">
        <v>47</v>
      </c>
      <c r="J50" s="43">
        <v>1</v>
      </c>
      <c r="K50" s="69" t="s">
        <v>70</v>
      </c>
      <c r="L50" s="105">
        <v>250</v>
      </c>
      <c r="M50" s="63">
        <f t="shared" si="0"/>
        <v>250</v>
      </c>
      <c r="N50" s="8"/>
      <c r="P50" s="9"/>
      <c r="V50" s="56">
        <f>V46/100/3</f>
        <v>426666.66666666669</v>
      </c>
      <c r="W50" s="56">
        <f>W46/100/5</f>
        <v>400000</v>
      </c>
      <c r="X50" s="56">
        <f>X46/100/7</f>
        <v>281155.18374285713</v>
      </c>
      <c r="Z50" s="56"/>
      <c r="AA50" s="56"/>
      <c r="AB50" s="56">
        <f>AB46/100/3</f>
        <v>216333.33333333334</v>
      </c>
      <c r="AC50" s="56">
        <f>AC46/100/5</f>
        <v>200000</v>
      </c>
      <c r="AD50" s="56">
        <f>AD46/100/7</f>
        <v>192857.14285714287</v>
      </c>
      <c r="AE50" s="56"/>
      <c r="AF50" s="56"/>
    </row>
    <row r="51" spans="1:32" x14ac:dyDescent="0.3">
      <c r="A51" s="45" t="s">
        <v>136</v>
      </c>
      <c r="B51" s="12" t="s">
        <v>120</v>
      </c>
      <c r="C51" s="2" t="s">
        <v>68</v>
      </c>
      <c r="D51" s="3"/>
      <c r="E51" s="72" t="s">
        <v>96</v>
      </c>
      <c r="F51" s="43">
        <v>1</v>
      </c>
      <c r="G51" s="69" t="s">
        <v>96</v>
      </c>
      <c r="H51" s="24">
        <v>1</v>
      </c>
      <c r="I51" s="24" t="s">
        <v>47</v>
      </c>
      <c r="J51" s="43">
        <v>1</v>
      </c>
      <c r="K51" s="69" t="s">
        <v>70</v>
      </c>
      <c r="L51" s="105">
        <v>250</v>
      </c>
      <c r="M51" s="63">
        <f t="shared" si="0"/>
        <v>250</v>
      </c>
      <c r="N51" s="8"/>
      <c r="P51" s="9"/>
      <c r="Z51" s="56"/>
      <c r="AA51" s="56"/>
      <c r="AB51" s="56"/>
      <c r="AC51" s="56"/>
      <c r="AD51" s="56"/>
      <c r="AE51" s="56"/>
      <c r="AF51" s="56"/>
    </row>
    <row r="52" spans="1:32" x14ac:dyDescent="0.3">
      <c r="A52" s="45" t="s">
        <v>137</v>
      </c>
      <c r="B52" s="12" t="s">
        <v>121</v>
      </c>
      <c r="C52" s="2" t="s">
        <v>68</v>
      </c>
      <c r="D52" s="45"/>
      <c r="E52" s="72" t="s">
        <v>96</v>
      </c>
      <c r="F52" s="43">
        <v>1</v>
      </c>
      <c r="G52" s="69" t="s">
        <v>96</v>
      </c>
      <c r="H52" s="24">
        <v>1</v>
      </c>
      <c r="I52" s="24" t="s">
        <v>146</v>
      </c>
      <c r="J52" s="43">
        <v>1</v>
      </c>
      <c r="K52" s="69" t="s">
        <v>70</v>
      </c>
      <c r="L52" s="105">
        <v>45000</v>
      </c>
      <c r="M52" s="63">
        <f t="shared" si="0"/>
        <v>45000</v>
      </c>
      <c r="N52" s="8"/>
      <c r="P52" s="9"/>
      <c r="Z52" s="56"/>
      <c r="AA52" s="56"/>
      <c r="AB52" s="56"/>
      <c r="AC52" s="56"/>
      <c r="AD52" s="56"/>
      <c r="AE52" s="56"/>
      <c r="AF52" s="56"/>
    </row>
    <row r="53" spans="1:32" s="36" customFormat="1" x14ac:dyDescent="0.3">
      <c r="A53" s="45" t="s">
        <v>138</v>
      </c>
      <c r="B53" s="99" t="s">
        <v>122</v>
      </c>
      <c r="C53" s="2" t="s">
        <v>68</v>
      </c>
      <c r="D53" s="100"/>
      <c r="E53" s="72" t="s">
        <v>96</v>
      </c>
      <c r="F53" s="43">
        <v>1</v>
      </c>
      <c r="G53" s="69" t="s">
        <v>96</v>
      </c>
      <c r="H53" s="24">
        <v>2</v>
      </c>
      <c r="I53" s="24" t="s">
        <v>146</v>
      </c>
      <c r="J53" s="43">
        <v>1</v>
      </c>
      <c r="K53" s="69" t="s">
        <v>70</v>
      </c>
      <c r="L53" s="103">
        <v>18000</v>
      </c>
      <c r="M53" s="63">
        <f t="shared" si="0"/>
        <v>36000</v>
      </c>
      <c r="N53" s="35"/>
      <c r="O53" s="35"/>
      <c r="Z53" s="60"/>
      <c r="AA53" s="60"/>
      <c r="AB53" s="60"/>
      <c r="AC53" s="60"/>
      <c r="AD53" s="60"/>
      <c r="AE53" s="60"/>
      <c r="AF53" s="60"/>
    </row>
    <row r="54" spans="1:32" s="36" customFormat="1" x14ac:dyDescent="0.3">
      <c r="A54" s="45" t="s">
        <v>139</v>
      </c>
      <c r="B54" s="12" t="s">
        <v>123</v>
      </c>
      <c r="C54" s="2" t="s">
        <v>68</v>
      </c>
      <c r="D54" s="101"/>
      <c r="E54" s="72" t="s">
        <v>96</v>
      </c>
      <c r="F54" s="43">
        <v>1</v>
      </c>
      <c r="G54" s="69" t="s">
        <v>96</v>
      </c>
      <c r="H54" s="24">
        <v>1</v>
      </c>
      <c r="I54" s="24" t="s">
        <v>147</v>
      </c>
      <c r="J54" s="43">
        <v>1</v>
      </c>
      <c r="K54" s="69" t="s">
        <v>70</v>
      </c>
      <c r="L54" s="105">
        <v>100000</v>
      </c>
      <c r="M54" s="63">
        <f t="shared" si="0"/>
        <v>100000</v>
      </c>
      <c r="N54" s="35"/>
      <c r="O54" s="35"/>
      <c r="Z54" s="60"/>
      <c r="AA54" s="60"/>
      <c r="AB54" s="60"/>
      <c r="AC54" s="60"/>
      <c r="AD54" s="60"/>
      <c r="AE54" s="60"/>
      <c r="AF54" s="60"/>
    </row>
    <row r="55" spans="1:32" x14ac:dyDescent="0.3">
      <c r="A55" s="45" t="s">
        <v>140</v>
      </c>
      <c r="B55" s="12" t="s">
        <v>124</v>
      </c>
      <c r="C55" s="2" t="s">
        <v>68</v>
      </c>
      <c r="E55" s="72" t="s">
        <v>96</v>
      </c>
      <c r="F55" s="43">
        <v>1</v>
      </c>
      <c r="G55" s="69" t="s">
        <v>96</v>
      </c>
      <c r="H55" s="24">
        <v>1</v>
      </c>
      <c r="I55" s="24" t="s">
        <v>147</v>
      </c>
      <c r="J55" s="43">
        <v>1</v>
      </c>
      <c r="K55" s="69" t="s">
        <v>70</v>
      </c>
      <c r="L55" s="105">
        <v>10000</v>
      </c>
      <c r="M55" s="63">
        <f t="shared" si="0"/>
        <v>10000</v>
      </c>
      <c r="N55" s="8"/>
      <c r="P55" s="9"/>
      <c r="Z55" s="56"/>
      <c r="AA55" s="56"/>
      <c r="AB55" s="56"/>
      <c r="AC55" s="56"/>
      <c r="AD55" s="56"/>
      <c r="AE55" s="56"/>
      <c r="AF55" s="56"/>
    </row>
    <row r="56" spans="1:32" x14ac:dyDescent="0.3">
      <c r="A56" s="45" t="s">
        <v>141</v>
      </c>
      <c r="B56" s="12" t="s">
        <v>125</v>
      </c>
      <c r="C56" s="2" t="s">
        <v>68</v>
      </c>
      <c r="E56" s="72" t="s">
        <v>96</v>
      </c>
      <c r="F56" s="43">
        <v>1</v>
      </c>
      <c r="G56" s="69" t="s">
        <v>96</v>
      </c>
      <c r="H56" s="24">
        <v>1</v>
      </c>
      <c r="I56" s="24" t="s">
        <v>147</v>
      </c>
      <c r="J56" s="43">
        <v>1</v>
      </c>
      <c r="K56" s="69" t="s">
        <v>70</v>
      </c>
      <c r="L56" s="105">
        <v>5000</v>
      </c>
      <c r="M56" s="63">
        <f t="shared" si="0"/>
        <v>5000</v>
      </c>
      <c r="N56" s="8"/>
      <c r="P56" s="9"/>
      <c r="Z56" s="56"/>
      <c r="AA56" s="56"/>
      <c r="AB56" s="56"/>
      <c r="AC56" s="56"/>
      <c r="AD56" s="56"/>
      <c r="AE56" s="56"/>
      <c r="AF56" s="56"/>
    </row>
    <row r="57" spans="1:32" x14ac:dyDescent="0.3">
      <c r="A57" s="107" t="s">
        <v>142</v>
      </c>
      <c r="B57" s="108" t="s">
        <v>126</v>
      </c>
      <c r="C57" s="78" t="s">
        <v>68</v>
      </c>
      <c r="E57" s="109" t="s">
        <v>96</v>
      </c>
      <c r="F57" s="110">
        <v>1</v>
      </c>
      <c r="G57" s="111" t="s">
        <v>96</v>
      </c>
      <c r="H57" s="112">
        <v>1</v>
      </c>
      <c r="I57" s="112" t="s">
        <v>147</v>
      </c>
      <c r="J57" s="110">
        <v>1</v>
      </c>
      <c r="K57" s="111" t="s">
        <v>70</v>
      </c>
      <c r="L57" s="113">
        <v>3000</v>
      </c>
      <c r="M57" s="114">
        <f t="shared" si="0"/>
        <v>3000</v>
      </c>
      <c r="N57" s="8"/>
      <c r="P57" s="9"/>
      <c r="Z57" s="56"/>
      <c r="AA57" s="56"/>
      <c r="AB57" s="56"/>
      <c r="AC57" s="56"/>
      <c r="AD57" s="56"/>
      <c r="AE57" s="56"/>
      <c r="AF57" s="56"/>
    </row>
    <row r="58" spans="1:32" x14ac:dyDescent="0.2">
      <c r="A58" s="45" t="s">
        <v>82</v>
      </c>
      <c r="B58" s="10" t="s">
        <v>34</v>
      </c>
      <c r="C58" s="45"/>
      <c r="D58" s="45"/>
      <c r="E58" s="45"/>
      <c r="F58" s="45"/>
      <c r="G58" s="45"/>
      <c r="H58" s="45"/>
      <c r="I58" s="45"/>
      <c r="J58" s="45"/>
      <c r="K58" s="45"/>
      <c r="L58" s="61"/>
      <c r="M58" s="77"/>
      <c r="N58" s="8"/>
      <c r="P58" s="9"/>
    </row>
    <row r="59" spans="1:32" x14ac:dyDescent="0.3">
      <c r="A59" s="45" t="s">
        <v>83</v>
      </c>
      <c r="B59" s="115" t="s">
        <v>149</v>
      </c>
      <c r="C59" s="45" t="s">
        <v>88</v>
      </c>
      <c r="D59" s="45"/>
      <c r="E59" s="45"/>
      <c r="F59" s="45"/>
      <c r="G59" s="45"/>
      <c r="H59" s="3">
        <v>10</v>
      </c>
      <c r="I59" s="3" t="s">
        <v>147</v>
      </c>
      <c r="J59" s="110">
        <v>1</v>
      </c>
      <c r="K59" s="111" t="s">
        <v>70</v>
      </c>
      <c r="L59" s="13">
        <v>250000</v>
      </c>
      <c r="M59" s="63">
        <f>(+H59*L59)/G18</f>
        <v>25000</v>
      </c>
      <c r="N59" s="8"/>
      <c r="P59" s="9"/>
    </row>
    <row r="60" spans="1:32" x14ac:dyDescent="0.3">
      <c r="A60" s="45" t="s">
        <v>84</v>
      </c>
      <c r="B60" s="115" t="s">
        <v>150</v>
      </c>
      <c r="C60" s="45" t="s">
        <v>88</v>
      </c>
      <c r="D60" s="45"/>
      <c r="E60" s="45"/>
      <c r="F60" s="45"/>
      <c r="G60" s="45"/>
      <c r="H60" s="3">
        <v>1</v>
      </c>
      <c r="I60" s="3" t="s">
        <v>147</v>
      </c>
      <c r="J60" s="110">
        <v>1</v>
      </c>
      <c r="K60" s="111" t="s">
        <v>70</v>
      </c>
      <c r="L60" s="13">
        <v>300000</v>
      </c>
      <c r="M60" s="63">
        <f>(+H60*L60)/G18</f>
        <v>3000</v>
      </c>
      <c r="N60" s="8"/>
      <c r="P60" s="9"/>
    </row>
    <row r="61" spans="1:32" x14ac:dyDescent="0.25">
      <c r="A61" s="45" t="s">
        <v>85</v>
      </c>
      <c r="B61" s="15" t="s">
        <v>148</v>
      </c>
      <c r="C61" s="45" t="s">
        <v>88</v>
      </c>
      <c r="D61" s="45"/>
      <c r="E61" s="45"/>
      <c r="F61" s="45"/>
      <c r="G61" s="45"/>
      <c r="H61" s="3">
        <v>1</v>
      </c>
      <c r="I61" s="3" t="s">
        <v>151</v>
      </c>
      <c r="J61" s="110">
        <v>1</v>
      </c>
      <c r="K61" s="111" t="s">
        <v>70</v>
      </c>
      <c r="L61" s="106">
        <v>1000000</v>
      </c>
      <c r="M61" s="63">
        <f>(+H61*L61)/G18</f>
        <v>10000</v>
      </c>
      <c r="N61" s="8"/>
      <c r="P61" s="9"/>
    </row>
    <row r="62" spans="1:32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61"/>
      <c r="M62" s="77">
        <f>SUM(M28:M61)</f>
        <v>879000</v>
      </c>
      <c r="N62" s="8"/>
      <c r="P62" s="9"/>
    </row>
    <row r="63" spans="1:32" x14ac:dyDescent="0.25">
      <c r="L63" s="8"/>
      <c r="M63" s="73"/>
      <c r="N63" s="8"/>
      <c r="P63" s="9"/>
    </row>
    <row r="64" spans="1:32" x14ac:dyDescent="0.25">
      <c r="L64" s="8"/>
      <c r="M64" s="73"/>
      <c r="N64" s="8"/>
      <c r="P64" s="9"/>
    </row>
    <row r="65" spans="12:16" x14ac:dyDescent="0.25">
      <c r="L65" s="8"/>
      <c r="M65" s="73"/>
      <c r="N65" s="8"/>
      <c r="P65" s="9"/>
    </row>
    <row r="66" spans="12:16" x14ac:dyDescent="0.25">
      <c r="L66" s="8"/>
      <c r="M66" s="73"/>
      <c r="N66" s="8"/>
      <c r="P66" s="9"/>
    </row>
    <row r="67" spans="12:16" x14ac:dyDescent="0.25">
      <c r="L67" s="8"/>
      <c r="M67" s="73"/>
      <c r="N67" s="8"/>
      <c r="P67" s="9"/>
    </row>
    <row r="68" spans="12:16" x14ac:dyDescent="0.25">
      <c r="L68" s="8"/>
      <c r="M68" s="73"/>
      <c r="N68" s="8"/>
      <c r="P68" s="9"/>
    </row>
    <row r="69" spans="12:16" x14ac:dyDescent="0.25">
      <c r="L69" s="8"/>
      <c r="M69" s="73"/>
      <c r="N69" s="8"/>
      <c r="P69" s="9"/>
    </row>
  </sheetData>
  <mergeCells count="21">
    <mergeCell ref="A25:A26"/>
    <mergeCell ref="B25:B26"/>
    <mergeCell ref="F25:G25"/>
    <mergeCell ref="H25:I25"/>
    <mergeCell ref="J25:K25"/>
    <mergeCell ref="B16:C16"/>
    <mergeCell ref="E16:F16"/>
    <mergeCell ref="G16:I16"/>
    <mergeCell ref="E17:F17"/>
    <mergeCell ref="G17:I17"/>
    <mergeCell ref="E18:F18"/>
    <mergeCell ref="G18:I18"/>
    <mergeCell ref="B10:C10"/>
    <mergeCell ref="B11:C11"/>
    <mergeCell ref="B12:C12"/>
    <mergeCell ref="B13:C13"/>
    <mergeCell ref="B14:C14"/>
    <mergeCell ref="A4:I4"/>
    <mergeCell ref="A5:I5"/>
    <mergeCell ref="A6:I6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KONSTRUKSI</vt:lpstr>
      <vt:lpstr>NON KONSTRUKSI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2018-05-15T22:11:54Z</dcterms:created>
  <dcterms:modified xsi:type="dcterms:W3CDTF">2018-05-15T23:27:37Z</dcterms:modified>
</cp:coreProperties>
</file>